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olors1.xml" ContentType="application/vnd.ms-office.chartcolorstyle+xml"/>
  <Override PartName="/xl/charts/style1.xml" ContentType="application/vnd.ms-office.chartstyle+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520" windowHeight="12300"/>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RECL'!$A$1:$N$51</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PwC</author>
  </authors>
  <commentList>
    <comment ref="F6"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7"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9"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9"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0"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1" authorId="0">
      <text>
        <r>
          <rPr>
            <b/>
            <sz val="8"/>
            <rFont val="Tahoma"/>
            <charset val="134"/>
          </rPr>
          <t>PwC:</t>
        </r>
        <r>
          <rPr>
            <sz val="8"/>
            <rFont val="Tahoma"/>
            <charset val="134"/>
          </rPr>
          <t xml:space="preserve">
INCLUYE:
</t>
        </r>
        <r>
          <rPr>
            <sz val="10"/>
            <rFont val="Tahoma"/>
            <charset val="134"/>
          </rPr>
          <t>Fórmula de construcción del indicador</t>
        </r>
      </text>
    </comment>
    <comment ref="H11"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2"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3" authorId="0">
      <text>
        <r>
          <rPr>
            <b/>
            <sz val="8"/>
            <rFont val="Tahoma"/>
            <charset val="134"/>
          </rPr>
          <t>PwC:</t>
        </r>
        <r>
          <rPr>
            <sz val="8"/>
            <rFont val="Tahoma"/>
            <charset val="134"/>
          </rPr>
          <t xml:space="preserve">
</t>
        </r>
        <r>
          <rPr>
            <sz val="10"/>
            <rFont val="Tahoma"/>
            <charset val="134"/>
          </rPr>
          <t>Responsable de obtener la medición del indicador</t>
        </r>
      </text>
    </comment>
    <comment ref="H1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4" authorId="0">
      <text>
        <r>
          <rPr>
            <b/>
            <sz val="8"/>
            <rFont val="Tahoma"/>
            <charset val="134"/>
          </rPr>
          <t>PwC:</t>
        </r>
        <r>
          <rPr>
            <sz val="8"/>
            <rFont val="Tahoma"/>
            <charset val="134"/>
          </rPr>
          <t xml:space="preserve">
Medición, comportamiento o estimación del indicador al inicio de la gestión de gobierno</t>
        </r>
      </text>
    </comment>
    <comment ref="F14"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F2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9"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1"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2"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2"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Fórmula de construcción del indicador</t>
        </r>
      </text>
    </comment>
    <comment ref="H13"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4"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4"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5" authorId="0">
      <text>
        <r>
          <rPr>
            <b/>
            <sz val="8"/>
            <rFont val="Tahoma"/>
            <charset val="134"/>
          </rPr>
          <t>PwC:</t>
        </r>
        <r>
          <rPr>
            <sz val="8"/>
            <rFont val="Tahoma"/>
            <charset val="134"/>
          </rPr>
          <t xml:space="preserve">
</t>
        </r>
        <r>
          <rPr>
            <sz val="10"/>
            <rFont val="Tahoma"/>
            <charset val="134"/>
          </rPr>
          <t>Responsable de obtener la medición del indicador</t>
        </r>
      </text>
    </comment>
    <comment ref="H1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6" authorId="0">
      <text>
        <r>
          <rPr>
            <b/>
            <sz val="8"/>
            <rFont val="Tahoma"/>
            <charset val="134"/>
          </rPr>
          <t>PwC:</t>
        </r>
        <r>
          <rPr>
            <sz val="8"/>
            <rFont val="Tahoma"/>
            <charset val="134"/>
          </rPr>
          <t xml:space="preserve">
Medición, comportamiento o estimación del indicador al inicio de la gestión de gobierno</t>
        </r>
      </text>
    </comment>
    <comment ref="F16"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6"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text>
        <r>
          <rPr>
            <b/>
            <sz val="9"/>
            <rFont val="Tahoma"/>
            <charset val="134"/>
          </rPr>
          <t>Windows User:</t>
        </r>
        <r>
          <rPr>
            <sz val="9"/>
            <rFont val="Tahoma"/>
            <charset val="134"/>
          </rPr>
          <t xml:space="preserve">
%
</t>
        </r>
      </text>
    </comment>
  </commentList>
</comments>
</file>

<file path=xl/comments5.xml><?xml version="1.0" encoding="utf-8"?>
<comments xmlns="http://schemas.openxmlformats.org/spreadsheetml/2006/main">
  <authors>
    <author>PwC</author>
  </authors>
  <commentList>
    <comment ref="F7"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8"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0"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1"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Fórmula de construcción del indicador</t>
        </r>
      </text>
    </comment>
    <comment ref="H12"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3"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4" authorId="0">
      <text>
        <r>
          <rPr>
            <b/>
            <sz val="8"/>
            <rFont val="Tahoma"/>
            <charset val="134"/>
          </rPr>
          <t>PwC:</t>
        </r>
        <r>
          <rPr>
            <sz val="8"/>
            <rFont val="Tahoma"/>
            <charset val="134"/>
          </rPr>
          <t xml:space="preserve">
</t>
        </r>
        <r>
          <rPr>
            <sz val="10"/>
            <rFont val="Tahoma"/>
            <charset val="134"/>
          </rPr>
          <t>Responsable de obtener la medición del indicador</t>
        </r>
      </text>
    </comment>
    <comment ref="H1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5" authorId="0">
      <text>
        <r>
          <rPr>
            <b/>
            <sz val="8"/>
            <rFont val="Tahoma"/>
            <charset val="134"/>
          </rPr>
          <t>PwC:</t>
        </r>
        <r>
          <rPr>
            <sz val="8"/>
            <rFont val="Tahoma"/>
            <charset val="134"/>
          </rPr>
          <t xml:space="preserve">
Medición, comportamiento o estimación del indicador al inicio de la gestión de gobierno</t>
        </r>
      </text>
    </comment>
    <comment ref="F15"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5"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<sst xmlns="http://schemas.openxmlformats.org/spreadsheetml/2006/main" count="456" uniqueCount="176">
  <si>
    <t>GESTIONAR SOLICITUDES Y CORRESPONDENCIA                                                                                                                                                       HOJA DE VIDA DE INDICADORES POR PROCESO</t>
  </si>
  <si>
    <t>Código</t>
  </si>
  <si>
    <t>E01.001</t>
  </si>
  <si>
    <t>Página</t>
  </si>
  <si>
    <t xml:space="preserve">1 de </t>
  </si>
  <si>
    <t>Versión</t>
  </si>
  <si>
    <t>6.0</t>
  </si>
  <si>
    <t xml:space="preserve">                                                                                                                                                                                                                                                                                                                       ATENCIÓN AL CIUDADANO</t>
  </si>
  <si>
    <t>Vigencia</t>
  </si>
  <si>
    <t>15/01/2024</t>
  </si>
  <si>
    <t>DEFINICIÓN DEL INDICADOR</t>
  </si>
  <si>
    <t xml:space="preserve">Código del Indicador </t>
  </si>
  <si>
    <t>Nombre del indicador</t>
  </si>
  <si>
    <t>VARIACIÓN DE QUEJAS  DE LA SECRETARÍA DE EDUCACION</t>
  </si>
  <si>
    <t>Tipo de indicador</t>
  </si>
  <si>
    <t>Proceso</t>
  </si>
  <si>
    <t>Tablero Indicadores</t>
  </si>
  <si>
    <t>Objetivo del indicador</t>
  </si>
  <si>
    <t>Determinar la disminución o incremento en el volumen de las quejas y los reclamos que recibe la Secretaría en comparación con el período anterior por área y en general de la Secretaría, con el fin de generar acciones para el mejoramiento de este indicador</t>
  </si>
  <si>
    <t>Pertinencia del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</si>
  <si>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</si>
  <si>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Unidad de medida</t>
  </si>
  <si>
    <t>PORCENTAJE</t>
  </si>
  <si>
    <t>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</si>
  <si>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</si>
  <si>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Fórmula para su Cálculo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</si>
  <si>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</si>
  <si>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Aspectos metodológicos</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</si>
  <si>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</si>
  <si>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Fuente de los datos</t>
  </si>
  <si>
    <t xml:space="preserve">Sistema de Atención al Ciudadano - SAC </t>
  </si>
  <si>
    <t>Periodicidad / Fechas de medición</t>
  </si>
  <si>
    <t>Mensual</t>
  </si>
  <si>
    <t>Responsable de generar el indicador</t>
  </si>
  <si>
    <t>Profesional Universitario Grado 04  de Servicio de Atención al Ciudadano</t>
  </si>
  <si>
    <t>Responsable del seguimiento del indicador</t>
  </si>
  <si>
    <t>Línea de base</t>
  </si>
  <si>
    <t>Meta</t>
  </si>
  <si>
    <t>Rangos de evaluación</t>
  </si>
  <si>
    <t>Bueno</t>
  </si>
  <si>
    <t>Regular</t>
  </si>
  <si>
    <t>Malo</t>
  </si>
  <si>
    <t>&lt;10 quejas</t>
  </si>
  <si>
    <t>10 Quejas≤X=15 quejas</t>
  </si>
  <si>
    <t xml:space="preserve"> &gt; 15 quejas</t>
  </si>
  <si>
    <t xml:space="preserve">                                                                                                                                                                                                                                                                                                              -ATENCIÓN AL CIUDADANO-</t>
  </si>
  <si>
    <t>GESTIONAR SOLICITUDES Y CORRESPONDENCIA     HOJA DE VIDA DE INDICADORES POR PROCESO</t>
  </si>
  <si>
    <t>SEGUIMIENTO AL INDICADOR VARIACIÓN DE QUEJAS Y RECLAMOS DE LA SECRETARÍA</t>
  </si>
  <si>
    <t>Fecha</t>
  </si>
  <si>
    <t>Logro</t>
  </si>
  <si>
    <t>% Logro</t>
  </si>
  <si>
    <t>Observaciones del Resultado</t>
  </si>
  <si>
    <t>Acciones de mejoramiento requeridas</t>
  </si>
  <si>
    <t>Responsable</t>
  </si>
  <si>
    <t>Fecha Limite</t>
  </si>
  <si>
    <t>Estado Acciones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</si>
  <si>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</si>
  <si>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Remitir las quejas contra servidores públicos a la Oficina de Control Interno Disciplinario y hacer seguimiento a quejas y reclamos desde Atención al Ciudadano y en conjunto con las demás áreas</t>
  </si>
  <si>
    <t>Dependencias involucradas</t>
  </si>
  <si>
    <t>Cumplido</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</si>
  <si>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</si>
  <si>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</si>
  <si>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</si>
  <si>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31/04/2014</t>
  </si>
  <si>
    <t>Quejas contra docentes, directivos docentes, maltrato a alumnos, novedades de nòmina, pago de horas extras</t>
  </si>
  <si>
    <t>Quejas contra rectores, docentes, por traslados, queja contra un funcionario de atencion al ciudadano, tutelas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</si>
  <si>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</si>
  <si>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</si>
  <si>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31/01/2024</t>
  </si>
  <si>
    <t>Reporte por ausencia de  docente de la sede san Martín juan Pablo Caicedo:  queja por  la ilegalidad del establecimiento educativo INESUR, ubicado en municipio de Iles (N); descuentos no autorizados por libranza; queja por demora en tramite de pensión de jubilación;  queja por ausencia de los  docentes Carlos Alfredo Narváez  y Jorge Arturo Rodríguez  de la Institución Educativa Técnico San Juan Bautista de Sotomayor municipio de Los Andes Nariño;  inasistencia a la institución educativa inmaculada concepción de Tallambi-Cumbal del docente CARLOS ALBERTO RIVERA CANACUAN; información de aplicación ruta desde la legalidad en proceso traslados extraordinarios no sujetos al proceso ordinario de los docentes y directivos docentes que prestan sus servicios en Establecimientos Etnoeducativos Estatales caracterizados para la atención del servicio educativo a las Comunidades Negras, Afrocolombianas, Raizales y Palenqueras y aquellas ubicados en sus territorios.</t>
  </si>
  <si>
    <t>Se realiza el tramite pertinente y se hace seguimiento a las quejas presentadas desde Atenciòn al Ciudadano</t>
  </si>
  <si>
    <t>28/02/2024</t>
  </si>
  <si>
    <t>Queja en contra del rector de la Institución Educativa Antonio Nariño del municipio de san Pablo Nariño por manejos financieros en la institución educativa,  la Comunidad educativa presenta quejas donde manifiesta múltiples irregularidades en la Institución Educativa Santander del corregimiento Santander municipio de Tuquerres Nariño, la dependencia ya ha recibido varias denuncias anónimas en contra de la actual rectora del establecimiento educativo en mención;  queja presentada  por padre de familia  para garantizar  los derechos de su hijo NICOLAS ALEXANDER CHATES MUÑOZ, matriculado en la INSTITUCION EDUCATIVA SAN FRANCISCO DE ASÍS  del municipio de la Cruz; queja por demora en tramite de sustitución  pensional;   -falta de reemplazo de la docente de matematicas, artes y filosofía para la institución educativa   de  la  institución  educativa  Politécnico  Juan  Bolaños  de  Albán; ausencia de docentes de la  institucion educativa la Humildad  sede 02  coscorrón Telembi  y en la  sede 03 Playa  Grande; ausencia de personal administrativo auxiliar de servicios generales   en la I.E. Tecnico agropecuaria y de sistemas de Samaniego ; queja por falla del sistema humano en linea para el tramite de asignación de cesantias historia laboral</t>
  </si>
  <si>
    <t>31/03/2024</t>
  </si>
  <si>
    <t>Queja por acoso laboral reiterado a un docente por rector Institución Educativa Nuestra Señora del Carmen en el municipio de El Charco; presunta intervencion de  municipios, que brindan transporte por fuera de su jurisdicción; quejas de padres de familia, actas de Comité de convivencia, Acta de Consejo Directivo Institución Educativa Divino Niño Jesús, municipio de Cumbal. , en los cuales se agotó todas las formas de conciliación con la docente Amparo Oñate, a quien se la acusa de presunto maltrato, ausencias reiteradas y retraso en el avance en las áreas a su cargo;  alerta que presenta la infraestructura de la Institución educativa Jorge Eliecer Gaitán, 14 aulas de clase afectadas con grietas en sus paredes, pisos y techos, e incluso el polideportivo; quejas contra operador del PAE; falta de docentes; que porque el  Sistema Maestro, aún continúa bloqueado;  queja por docentes amenazados Resguardo de GUADUAL. CUMABAS, MAGUI, ARRYAN</t>
  </si>
  <si>
    <t>30/04/2024</t>
  </si>
  <si>
    <t xml:space="preserve">Queja frente al manejo administrativo que se esta dando en la Institución Educativa Técnico Girardot  de Tuquerres - Nariño, dado que no hay transparencia en la asignación de plazas y de labor academica para los docentes;  queja por falta de amparo de docentes amenazados; queja en contra de un docente que labora en la Institución Educativa Juanambú, municipio de la Unión (Nariño) ; </t>
  </si>
  <si>
    <t>31/05/2024</t>
  </si>
  <si>
    <t>Queja por incumplimiento de fallo de tutela - Expediente No. 520013104005 ? 2024 ? 00028-00  incumplimiento reliquidacion pensional Gloria Marleny Bolaños Beltrán;  queja por demora en la generación del certificado de historia laboral ; queja presentada a la Personería municipal de San Lorenzo, referente al comportamiento del docente Víctor Muñoz Espinosa de la institución educativa Técnica Agropecuaria Santa Cecilia del municipio de San Lorenzo; Informe sobre el mal estado de la Sede 14 Secadero Sequihonda  Santa Barbara Iscuandé; queja por ausencia de docentes; queja por demora en cambiar la novedad de incapacidad enfermedad  común a laboral.</t>
  </si>
  <si>
    <t>30/6/2024</t>
  </si>
  <si>
    <t>Queja por error en expedición de contancia laboral; denuncia interpuesta de manera anónima, para que se investigaran los hechos ocurridos en la Institución Educativa Inkal Awá en Ricaurte Nariño, donde el Rector Alier Ortiz consume bebidas embriagantes cada 8 días en el internado;  queja por las pérdidas de clases que se vienen dando desde ya hace mucho tiempo en la Institución Educativa Santa Cruz en el corregimiento de Santa Cruz en el municipio de Policarpa;  inundacion de la institucion Educativa Ricaurte, y el colapso de los muros de seguridad de la la institucion educativa</t>
  </si>
  <si>
    <t>31/07/2024</t>
  </si>
  <si>
    <t xml:space="preserve">Queja en contra de funcionaria de Atención al Ciudadano Piedad Vallejo, por atención a un docente;  queja reinterando la solicitud cambio docente IE Agropecuaria AWA Municipio de Ricaurte por convivencia;  queja en contra de la I.E. Normal Superior la Inmaculada de Barbacoas, por poner en peligro la integridad física de un menor;  queja en contra del  el docente FRANCISCO JAVIER  MOLINA GOYES por maltrado a la Rectora de Institución Educativa Agrícola de la Sabana del Municipio de Túquerres, Sede Uno; .queja por inconsistencias de nomina; queja para la revisión y análisis del puesto de trabajo ; falta de docentes en el municipio de santa Bárbara centro educativa e institución educativa; queja en contra del funcionario ALVARO ÑAÑEZ A.S.G. nombrado en la IE NUESTRA SEÑORA DE LOURDES del municipio de Santacruz guachavez desde su nombramiento ejerce el cargo de secretario por orden del Rector;  </t>
  </si>
  <si>
    <t>31/08/2024</t>
  </si>
  <si>
    <t xml:space="preserve">Falta de docente de basica primaria en la I.E. Juanambu de la Unión Nariño, Queja contra funcionarios de la Secretaria;  queja por caso de acoso y persecución laboral por parte del señor rector de la institución donde actualmente laboro I.E JESÚS NAZARENO, en el municipio de EL TAMBO NARIÑO a una docente; Queja por falta de pago a una manipuladora del PAE de Shaquiñan, o se lo registra como docente de la Institución Educativa San Pedro - Sede El Consuelo, No se registra como docente de la Institución Educativa San Pedro - Sede El Consuelo, al docente  Carlos Solarte por abandono de cargo y se solicita el nombramiento de un docente para la I.E. San Pedro - sede  campo bello </t>
  </si>
  <si>
    <t>30/09/2024</t>
  </si>
  <si>
    <t xml:space="preserve">Queja por traslado de institución educativa; por falta de asesoria tecnica ante el manejo de fondos educativos presentada en contra de funcionarios de contabilidad,  queja en contra del Rector saliente Esp. Héctor Adrián Josa no ha entregado el acta de empalme presentan Reporte de novedades identificadas en la I.E Nuestra Señora del Carmen El Rosario (N) en la anterior administración ; queja contra la señora auxiliar administrativa Andrea Cristina guerrero Narváez por agresión verbal contra el señor Camilo Alejandro castillo Jojoa  presentada en la  institución educativa JOSE ANTONIO GALAN DE San Bernardo Nariño;  queja contra el RECTOR OSCAR AUDELO SOLARTE ROSAS de la Institución Educativa Simón Bolivar de Samaniego, queja presentada por el docente  YEZID ALBEIRO TORO PORTILLA, identificado con cédula de ciudadanía número 12.993.915 expedida en Pasto,  por la tardanza en el trámite de reconocimiento de pensión jubilación; queja presentada por padres de familia por falta de docente en la I.E. Tecnico Girardot de Tuquerres; queja en contra de docentes y administrativos de la Institución Educativa Técnica Agroecológico el Motilón  
</t>
  </si>
  <si>
    <t>31/10/2024</t>
  </si>
  <si>
    <t xml:space="preserve"> Queja por falta de proceso de reubicación ascenso de acuerdo al concurso docente; falta de respuesta de fondo  a solicitud; Queja por reporte de docentes por dias no laborados I.E. el Sidon Cumbitara ; queja en contra de la Rectora Liliana Erazo Timaná, de la institución educativa Normal Superior del Mayo, del municipio de La Cruz Nariño por su grave incumplimiento de la orden judicial en entrega de carga laboral;  queja presentada por la Rectora en contra de la docente SIMES  Genis Izquierdo abandono su cargo sin justificación; que por traslado de institución educativa aduciendo proceso injustificada; queja por incluir plaza de propiedad en proceso ordnario de traslado; </t>
  </si>
  <si>
    <t>Queja presentada por varios docentes en contra de la entidad Mission por error en envio de información para descuento  por libranza;  queja por ausencia de docentes en su sitio de labor; queja en contra del Rector Javer Villacorte de la I.E. Santacruz de Policarpa por manejo y trato;  queja respecto a situación presentada en Institución Educativa San Francisco de Asís, en el municipio de Tuquerres quienes han generando la cancelación de matricula escolar.</t>
  </si>
  <si>
    <t>30/11/2024</t>
  </si>
  <si>
    <t>31/12/2024</t>
  </si>
  <si>
    <t>Queja  anonima en contra de funcionaria de Atención al ciudadano Piedad Vallejo;  Queja presentada por la madre de un estudiante de la Institución Educativa Antonio Nariño,  por un mal proceso evaluativo por parte del profesor Jairo Méndez de informática;  queja en contra del encargado de escalafón dodnete y nomina, por cambio arbitrrio de categoria en el escalafón docente presentada por Rectyor Carlos Giovanny Campiño Rojas; qujea presentada por madre de familia indicando que la  señora coordinadora Helen Nurgos del instituto betel, esta realiand cobros excesivos para recuperaciones; Denuncia presentada por la comunicad educativa de Villamoreno en  contra el rector de la Institución Educativa Villamoreno y algunos funcionario y profesores presentan Solicitud de cambio de rector;   queja em cpmtra del Rector Jorge Humberto Chirán de la I.E. Tecnico agropecuaria indigena de Cumbe - Cumbal; Queja resentada por el Rector solicitando intervención presunto maltrato escolar por parte de la docente MARIA VICTORIA SANTANDER de la I.E.PEDRO LEON TORRES del municipio de Yacuanquer;  queja por ausencia del señor Byron Diaz quien  no se presentó a laborar a  la Institución Luis Carlos Galán;  la comunidad educativa en contra de los rectores de las instituciones de El Tambo Nariño :  Jesús Nazareno y Sagrado Corazón de Jesús;  queja presentada or la Recgtora solicitando  investigación disciplinaria en contra de la funcionaria Sandra Janeth Meneses Lopez, secretaria de la Institución Educativa Escuela Normal Superior San Carlos de la Unión Nariño</t>
  </si>
  <si>
    <t>Enero</t>
  </si>
  <si>
    <t>Febrero</t>
  </si>
  <si>
    <t>Marzo</t>
  </si>
  <si>
    <t>Abril</t>
  </si>
  <si>
    <t>Mayo</t>
  </si>
  <si>
    <t>Junio</t>
  </si>
  <si>
    <t>Julio</t>
  </si>
  <si>
    <t>Agosto</t>
  </si>
  <si>
    <t>Septiembre</t>
  </si>
  <si>
    <t>Octubre</t>
  </si>
  <si>
    <t>Noviembre</t>
  </si>
  <si>
    <t>Diciembre</t>
  </si>
  <si>
    <t xml:space="preserve">                                                                                                                                                                                                                                                                                                         -ATENCIÓN AL CIUDADANO-</t>
  </si>
  <si>
    <t>GESTIONAR SOLICITUDES Y CORRESPONDENCIA                                                                                      HOJA DE VIDA DE INDICADORES POR PROCESO</t>
  </si>
  <si>
    <t>E01.002</t>
  </si>
  <si>
    <t>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</si>
  <si>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</si>
  <si>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</si>
  <si>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</si>
  <si>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</si>
  <si>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</si>
  <si>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</si>
  <si>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rPr>
        <sz val="10"/>
        <rFont val="Arial"/>
        <charset val="134"/>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charset val="134"/>
      </rPr>
      <t xml:space="preserve">Dependencias por estado de finalización, </t>
    </r>
    <r>
      <rPr>
        <sz val="10"/>
        <rFont val="Arial"/>
        <charset val="134"/>
      </rPr>
      <t xml:space="preserve">donde se genera los datos necesarios para determinar si la respuesta fue entregada en los tiempos estipulados por la Secretaría. Y en el caso de que no haya sistema se utiliza la </t>
    </r>
    <r>
      <rPr>
        <i/>
        <sz val="10"/>
        <rFont val="Arial"/>
        <charset val="134"/>
      </rPr>
      <t>Planilla Atención al Ciudadano.</t>
    </r>
    <r>
      <rPr>
        <sz val="10"/>
        <rFont val="Arial"/>
        <charset val="134"/>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</si>
  <si>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</si>
  <si>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</si>
  <si>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 xml:space="preserve">Bueno: 80% a 100 % </t>
  </si>
  <si>
    <t>Regular: 79% a 60 %</t>
  </si>
  <si>
    <t>Malo: Inferior al 59%</t>
  </si>
  <si>
    <t xml:space="preserve">  de </t>
  </si>
  <si>
    <t>SEGUIMIENTO AL INDICADOR EFECTIVIDAD EN LA RESPUESTA</t>
  </si>
  <si>
    <t>Se observa un buen resultado en este indicador, evidenciando una vez más el compromiso de los funcionarios en responder a tiempo los requerimientos.</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</si>
  <si>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</si>
  <si>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Atención al Ciudadano. - Coordinadores dependencias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</si>
  <si>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</si>
  <si>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</si>
  <si>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</si>
  <si>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</si>
  <si>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una baja de indicador de oportunidad de respuesta frente al mes de diciembre de 2024, debido a la cantidad de requerimientos vencidos especialmente en la oficina de Recursos Humanos</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</si>
  <si>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</si>
  <si>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El porcentaje de oportunidad de respuesta está en este rango debido a la cantidad de requerimientos vencidos que para el mes de febrero fue de 531</t>
  </si>
  <si>
    <t>La oportunidad de respuesta es favorable y superior al mes anterior</t>
  </si>
  <si>
    <t xml:space="preserve">Con  porcentaje de oportunidad de respuesta bueno y manteniendo un rango del 93% favorable para la Secretaria de Educación. </t>
  </si>
  <si>
    <t xml:space="preserve">Se observa un porcentaje de oportunidad de respuesta por encima del 90% y con una baja de requerimientos vencidos </t>
  </si>
  <si>
    <t>30/06/2024</t>
  </si>
  <si>
    <t>Se observa incremento en el porcenejta de oportunidad de respuesta frente al mes anterior</t>
  </si>
  <si>
    <t>un incremento porcentual en oportunidad de respuesta del 3% frente al mes anterior</t>
  </si>
  <si>
    <t>Se puede evidenciar un incremento en el indicador de oportundidad de respuesta, observando que existe mas compromiso en las respuestas que se brindan a los ciudadanos</t>
  </si>
  <si>
    <t>El porcentaje de oportunidad de respuesta es favorable, evidenciando mayor compromiso en respuestas por los funcionarios de la Secretaria</t>
  </si>
  <si>
    <t>El porcentaje de oportunidad de respuesta es superior, observando compromiso por  parte de los funcionarios de la SED</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</si>
  <si>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</si>
  <si>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</si>
  <si>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</si>
  <si>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</si>
  <si>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</si>
  <si>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</si>
  <si>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</si>
  <si>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</si>
  <si>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</si>
  <si>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</si>
  <si>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</si>
  <si>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</si>
  <si>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</si>
  <si>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</si>
  <si>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</si>
  <si>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</si>
  <si>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DESARROLLAR Y  MANTENER RELACIONES CON EL CIUDADANO                                                                                      HOJA DE VIDA DE INDICADORES POR PROCESO</t>
  </si>
  <si>
    <t>E02.001</t>
  </si>
  <si>
    <t>1 de 2</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</si>
  <si>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</si>
  <si>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</si>
  <si>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</si>
  <si>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</si>
  <si>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</si>
  <si>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</si>
  <si>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</si>
  <si>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</si>
  <si>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Profesional Universitario de Archivo y Correspondencia</t>
  </si>
  <si>
    <t>Profesional Universitario de Servicio de Atención al Ciudadano</t>
  </si>
  <si>
    <t>2 de 2</t>
  </si>
  <si>
    <t>SEGUIMIENTO AL INDICADOR</t>
  </si>
  <si>
    <t>La encuesta de Satisfacción  será aplicaca a partir del  1 de julio con corte a 30 de  Diciembre de 2024</t>
  </si>
  <si>
    <t>Informe anexo de encuesta con la medición realizada cuando termine el periodo de análisis</t>
  </si>
  <si>
    <t>Dependencias SED/ Atención al Ciudadano</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</si>
</sst>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quot;$&quot;* #,##0_);_(&quot;$&quot;* \(#,##0\);_(&quot;$&quot;* &quot;-&quot;_);_(@_)"/>
    <numFmt numFmtId="44" formatCode="_(&quot;$&quot;* #,##0.00_);_(&quot;$&quot;* \(#,##0.00\);_(&quot;$&quot;* &quot;-&quot;??_);_(@_)"/>
    <numFmt numFmtId="176" formatCode="_ * #,##0.00_ ;_ * \-#,##0.00_ ;_ * &quot;-&quot;??_ ;_ @_ "/>
    <numFmt numFmtId="177" formatCode="_-* #,##0_-;\-* #,##0_-;_-* &quot;-&quot;_-;_-@_-"/>
    <numFmt numFmtId="178" formatCode="#,##0.0000"/>
    <numFmt numFmtId="179" formatCode="#,##0.000;[Red]#,##0.000"/>
    <numFmt numFmtId="180" formatCode="#,##0.000"/>
    <numFmt numFmtId="181" formatCode="_-* #,##0.0000_-;\-* #,##0.0000_-;_-* &quot;-&quot;_-;_-@_-"/>
  </numFmts>
  <fonts count="41">
    <font>
      <sz val="10"/>
      <name val="Arial"/>
      <charset val="134"/>
    </font>
    <font>
      <b/>
      <sz val="10"/>
      <name val="Arial"/>
      <charset val="134"/>
    </font>
    <font>
      <sz val="6"/>
      <name val="Arial"/>
      <charset val="134"/>
    </font>
    <font>
      <sz val="12"/>
      <name val="Arial"/>
      <charset val="134"/>
    </font>
    <font>
      <sz val="6"/>
      <name val="Times New Roman"/>
      <charset val="134"/>
    </font>
    <font>
      <sz val="11"/>
      <name val="Arial"/>
      <charset val="134"/>
    </font>
    <font>
      <b/>
      <sz val="8"/>
      <name val="Arial"/>
      <charset val="134"/>
    </font>
    <font>
      <sz val="10"/>
      <color rgb="FFFF0000"/>
      <name val="Arial"/>
      <charset val="134"/>
    </font>
    <font>
      <b/>
      <sz val="10"/>
      <color theme="1"/>
      <name val="Arial"/>
      <charset val="134"/>
    </font>
    <font>
      <sz val="10"/>
      <name val="Tahoma"/>
      <charset val="134"/>
    </font>
    <font>
      <sz val="8"/>
      <name val="Arial"/>
      <charset val="134"/>
    </font>
    <font>
      <b/>
      <sz val="8"/>
      <color theme="1"/>
      <name val="Tahoma"/>
      <charset val="134"/>
    </font>
    <font>
      <sz val="8"/>
      <name val="Tahoma"/>
      <charset val="134"/>
    </font>
    <font>
      <sz val="11"/>
      <color rgb="FF000000"/>
      <name val="Arial"/>
      <charset val="134"/>
    </font>
    <font>
      <b/>
      <sz val="11"/>
      <color theme="1"/>
      <name val="Arial"/>
      <charset val="134"/>
    </font>
    <font>
      <sz val="11"/>
      <color rgb="FF000000"/>
      <name val="Calibri"/>
      <charset val="134"/>
    </font>
    <font>
      <sz val="8"/>
      <color theme="1"/>
      <name val="Helvetica"/>
      <charset val="134"/>
    </font>
    <font>
      <sz val="11"/>
      <color theme="1"/>
      <name val="Calibri"/>
      <charset val="134"/>
      <scheme val="minor"/>
    </font>
    <font>
      <u/>
      <sz val="10"/>
      <color theme="10"/>
      <name val="Arial"/>
      <charset val="134"/>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i/>
      <sz val="10"/>
      <name val="Arial"/>
      <charset val="134"/>
    </font>
    <font>
      <b/>
      <sz val="8"/>
      <name val="Tahoma"/>
      <charset val="134"/>
    </font>
    <font>
      <b/>
      <sz val="9"/>
      <name val="Tahoma"/>
      <charset val="134"/>
    </font>
    <font>
      <sz val="9"/>
      <name val="Tahoma"/>
      <charset val="134"/>
    </font>
  </fonts>
  <fills count="42">
    <fill>
      <patternFill patternType="none"/>
    </fill>
    <fill>
      <patternFill patternType="gray125"/>
    </fill>
    <fill>
      <patternFill patternType="solid">
        <fgColor indexed="22"/>
        <bgColor indexed="64"/>
      </patternFill>
    </fill>
    <fill>
      <patternFill patternType="solid">
        <fgColor indexed="41"/>
        <bgColor indexed="64"/>
      </patternFill>
    </fill>
    <fill>
      <patternFill patternType="solid">
        <fgColor indexed="9"/>
        <bgColor indexed="64"/>
      </patternFill>
    </fill>
    <fill>
      <patternFill patternType="solid">
        <fgColor theme="3" tint="0.399975585192419"/>
        <bgColor indexed="64"/>
      </patternFill>
    </fill>
    <fill>
      <patternFill patternType="solid">
        <fgColor theme="3" tint="0.599993896298105"/>
        <bgColor indexed="64"/>
      </patternFill>
    </fill>
    <fill>
      <patternFill patternType="solid">
        <fgColor rgb="FF00B050"/>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1">
    <border>
      <left/>
      <right/>
      <top/>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medium">
        <color auto="1"/>
      </left>
      <right/>
      <top/>
      <bottom/>
      <diagonal/>
    </border>
    <border>
      <left/>
      <right style="thin">
        <color auto="1"/>
      </right>
      <top/>
      <bottom/>
      <diagonal/>
    </border>
    <border>
      <left style="thin">
        <color auto="1"/>
      </left>
      <right/>
      <top/>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bottom style="medium">
        <color auto="1"/>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top style="thin">
        <color auto="1"/>
      </top>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diagonal/>
    </border>
    <border>
      <left/>
      <right style="medium">
        <color auto="1"/>
      </right>
      <top style="thin">
        <color auto="1"/>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176"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0" fillId="0" borderId="0" applyFont="0" applyFill="0" applyBorder="0" applyAlignment="0" applyProtection="0"/>
    <xf numFmtId="177" fontId="0" fillId="0" borderId="0" applyFont="0" applyFill="0" applyBorder="0" applyAlignment="0" applyProtection="0"/>
    <xf numFmtId="42" fontId="17" fillId="0" borderId="0" applyFont="0" applyFill="0" applyBorder="0" applyAlignment="0" applyProtection="0">
      <alignment vertical="center"/>
    </xf>
    <xf numFmtId="0" fontId="18" fillId="0" borderId="0" applyNumberFormat="0" applyFill="0" applyBorder="0" applyAlignment="0" applyProtection="0"/>
    <xf numFmtId="0" fontId="19" fillId="0" borderId="0" applyNumberFormat="0" applyFill="0" applyBorder="0" applyAlignment="0" applyProtection="0">
      <alignment vertical="center"/>
    </xf>
    <xf numFmtId="0" fontId="17" fillId="11" borderId="5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4" applyNumberFormat="0" applyFill="0" applyAlignment="0" applyProtection="0">
      <alignment vertical="center"/>
    </xf>
    <xf numFmtId="0" fontId="24" fillId="0" borderId="54" applyNumberFormat="0" applyFill="0" applyAlignment="0" applyProtection="0">
      <alignment vertical="center"/>
    </xf>
    <xf numFmtId="0" fontId="25" fillId="0" borderId="55" applyNumberFormat="0" applyFill="0" applyAlignment="0" applyProtection="0">
      <alignment vertical="center"/>
    </xf>
    <xf numFmtId="0" fontId="25" fillId="0" borderId="0" applyNumberFormat="0" applyFill="0" applyBorder="0" applyAlignment="0" applyProtection="0">
      <alignment vertical="center"/>
    </xf>
    <xf numFmtId="0" fontId="26" fillId="12" borderId="56" applyNumberFormat="0" applyAlignment="0" applyProtection="0">
      <alignment vertical="center"/>
    </xf>
    <xf numFmtId="0" fontId="27" fillId="13" borderId="57" applyNumberFormat="0" applyAlignment="0" applyProtection="0">
      <alignment vertical="center"/>
    </xf>
    <xf numFmtId="0" fontId="28" fillId="13" borderId="56" applyNumberFormat="0" applyAlignment="0" applyProtection="0">
      <alignment vertical="center"/>
    </xf>
    <xf numFmtId="0" fontId="29" fillId="14" borderId="58" applyNumberFormat="0" applyAlignment="0" applyProtection="0">
      <alignment vertical="center"/>
    </xf>
    <xf numFmtId="0" fontId="30" fillId="0" borderId="59" applyNumberFormat="0" applyFill="0" applyAlignment="0" applyProtection="0">
      <alignment vertical="center"/>
    </xf>
    <xf numFmtId="0" fontId="31" fillId="0" borderId="60"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5" fillId="34" borderId="0" applyNumberFormat="0" applyBorder="0" applyAlignment="0" applyProtection="0">
      <alignment vertical="center"/>
    </xf>
    <xf numFmtId="0" fontId="36" fillId="35" borderId="0" applyNumberFormat="0" applyBorder="0" applyAlignment="0" applyProtection="0">
      <alignment vertical="center"/>
    </xf>
    <xf numFmtId="0" fontId="36" fillId="36" borderId="0" applyNumberFormat="0" applyBorder="0" applyAlignment="0" applyProtection="0">
      <alignment vertical="center"/>
    </xf>
    <xf numFmtId="0" fontId="35" fillId="37" borderId="0" applyNumberFormat="0" applyBorder="0" applyAlignment="0" applyProtection="0">
      <alignment vertical="center"/>
    </xf>
    <xf numFmtId="0" fontId="35" fillId="38" borderId="0" applyNumberFormat="0" applyBorder="0" applyAlignment="0" applyProtection="0">
      <alignment vertical="center"/>
    </xf>
    <xf numFmtId="0" fontId="36" fillId="39" borderId="0" applyNumberFormat="0" applyBorder="0" applyAlignment="0" applyProtection="0">
      <alignment vertical="center"/>
    </xf>
    <xf numFmtId="0" fontId="36" fillId="40" borderId="0" applyNumberFormat="0" applyBorder="0" applyAlignment="0" applyProtection="0">
      <alignment vertical="center"/>
    </xf>
    <xf numFmtId="0" fontId="35" fillId="41" borderId="0" applyNumberFormat="0" applyBorder="0" applyAlignment="0" applyProtection="0">
      <alignment vertical="center"/>
    </xf>
    <xf numFmtId="0" fontId="0" fillId="0" borderId="0"/>
  </cellStyleXfs>
  <cellXfs count="309">
    <xf numFmtId="0" fontId="0" fillId="0" borderId="0" xfId="0"/>
    <xf numFmtId="0" fontId="0" fillId="0" borderId="0" xfId="0" applyAlignment="1">
      <alignment horizontal="center" vertical="center"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0" xfId="0" applyFont="1" applyAlignment="1">
      <alignment horizontal="center" vertical="center" wrapText="1"/>
    </xf>
    <xf numFmtId="0" fontId="2"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0" xfId="0" applyFont="1" applyAlignment="1">
      <alignment horizontal="center" vertical="center" wrapText="1"/>
    </xf>
    <xf numFmtId="0" fontId="3"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xf>
    <xf numFmtId="0" fontId="1" fillId="3" borderId="15" xfId="0" applyFont="1" applyFill="1" applyBorder="1" applyAlignment="1">
      <alignment horizontal="center" vertical="center" wrapText="1"/>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3" borderId="19" xfId="0" applyFont="1" applyFill="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3" borderId="20" xfId="0" applyFont="1" applyFill="1" applyBorder="1" applyAlignment="1">
      <alignment horizontal="center" vertical="center" wrapText="1"/>
    </xf>
    <xf numFmtId="0" fontId="1" fillId="0" borderId="21"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3" borderId="22" xfId="0" applyFont="1" applyFill="1" applyBorder="1" applyAlignment="1">
      <alignment horizontal="center" vertical="center" wrapText="1"/>
    </xf>
    <xf numFmtId="0" fontId="1" fillId="0" borderId="21"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2" borderId="13" xfId="0" applyFont="1" applyFill="1" applyBorder="1" applyAlignment="1">
      <alignment horizontal="center"/>
    </xf>
    <xf numFmtId="0" fontId="1" fillId="2" borderId="14" xfId="0" applyFont="1" applyFill="1" applyBorder="1" applyAlignment="1">
      <alignment horizontal="center"/>
    </xf>
    <xf numFmtId="0" fontId="1" fillId="3" borderId="23" xfId="0" applyFont="1" applyFill="1" applyBorder="1" applyAlignment="1">
      <alignment horizontal="center" vertical="center" wrapText="1"/>
    </xf>
    <xf numFmtId="0" fontId="0" fillId="0" borderId="16" xfId="0" applyFont="1" applyBorder="1" applyAlignment="1">
      <alignment horizontal="center" vertical="center" wrapText="1"/>
    </xf>
    <xf numFmtId="0" fontId="0" fillId="0" borderId="17" xfId="0" applyFont="1" applyBorder="1" applyAlignment="1">
      <alignment horizontal="center" vertical="center" wrapText="1"/>
    </xf>
    <xf numFmtId="0" fontId="0" fillId="0" borderId="18" xfId="0" applyFont="1" applyBorder="1" applyAlignment="1">
      <alignment horizontal="center" vertical="center" wrapText="1"/>
    </xf>
    <xf numFmtId="0" fontId="1" fillId="3" borderId="24" xfId="0" applyFont="1" applyFill="1" applyBorder="1" applyAlignment="1">
      <alignment horizontal="center" vertical="center" wrapText="1"/>
    </xf>
    <xf numFmtId="0" fontId="0" fillId="0" borderId="25"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24" xfId="0" applyFont="1" applyBorder="1" applyAlignment="1">
      <alignment horizontal="center" vertical="center" wrapText="1"/>
    </xf>
    <xf numFmtId="0" fontId="1" fillId="3" borderId="27" xfId="0" applyFont="1" applyFill="1" applyBorder="1" applyAlignment="1">
      <alignment horizontal="center" vertical="center" wrapText="1"/>
    </xf>
    <xf numFmtId="1" fontId="0" fillId="0" borderId="28" xfId="0" applyNumberFormat="1" applyFont="1" applyBorder="1" applyAlignment="1">
      <alignment horizontal="center" vertical="top" wrapText="1"/>
    </xf>
    <xf numFmtId="1" fontId="0" fillId="0" borderId="29" xfId="0" applyNumberFormat="1" applyFont="1" applyBorder="1" applyAlignment="1">
      <alignment horizontal="center" vertical="top" wrapText="1"/>
    </xf>
    <xf numFmtId="1" fontId="0" fillId="0" borderId="30" xfId="0" applyNumberFormat="1" applyFont="1" applyBorder="1" applyAlignment="1">
      <alignment horizontal="center" vertical="top" wrapText="1"/>
    </xf>
    <xf numFmtId="0" fontId="1" fillId="3" borderId="31" xfId="0" applyFont="1" applyFill="1" applyBorder="1" applyAlignment="1">
      <alignment horizontal="center" vertical="center" wrapText="1"/>
    </xf>
    <xf numFmtId="0" fontId="0" fillId="0" borderId="31" xfId="0" applyFont="1" applyBorder="1" applyAlignment="1">
      <alignment horizontal="center" vertical="top" wrapText="1"/>
    </xf>
    <xf numFmtId="0" fontId="0" fillId="0" borderId="28" xfId="0" applyFont="1" applyBorder="1" applyAlignment="1">
      <alignment horizontal="center" vertical="center" wrapText="1"/>
    </xf>
    <xf numFmtId="0" fontId="1" fillId="2" borderId="32" xfId="0" applyFont="1" applyFill="1" applyBorder="1" applyAlignment="1">
      <alignment horizontal="center"/>
    </xf>
    <xf numFmtId="0" fontId="1" fillId="2" borderId="33" xfId="0" applyFont="1" applyFill="1" applyBorder="1" applyAlignment="1">
      <alignment horizontal="center"/>
    </xf>
    <xf numFmtId="0" fontId="1" fillId="2" borderId="34" xfId="0" applyFont="1" applyFill="1" applyBorder="1" applyAlignment="1">
      <alignment horizontal="center"/>
    </xf>
    <xf numFmtId="0" fontId="1" fillId="2" borderId="35" xfId="0" applyFont="1" applyFill="1" applyBorder="1" applyAlignment="1">
      <alignment horizontal="center"/>
    </xf>
    <xf numFmtId="0" fontId="4" fillId="0" borderId="36" xfId="0" applyFont="1" applyBorder="1" applyAlignment="1">
      <alignment horizontal="center" vertical="top" wrapText="1"/>
    </xf>
    <xf numFmtId="0" fontId="2" fillId="0" borderId="37" xfId="0" applyFont="1" applyBorder="1" applyAlignment="1">
      <alignment horizontal="center" vertical="center" wrapText="1"/>
    </xf>
    <xf numFmtId="0" fontId="4" fillId="0" borderId="23" xfId="0" applyFont="1" applyBorder="1" applyAlignment="1">
      <alignment horizontal="center" vertical="top" wrapText="1"/>
    </xf>
    <xf numFmtId="0" fontId="2" fillId="0" borderId="24" xfId="0" applyFont="1" applyBorder="1" applyAlignment="1">
      <alignment horizontal="center" vertical="center" wrapText="1"/>
    </xf>
    <xf numFmtId="0" fontId="1" fillId="2" borderId="38" xfId="0" applyFont="1" applyFill="1" applyBorder="1" applyAlignment="1">
      <alignment horizontal="center" vertical="center"/>
    </xf>
    <xf numFmtId="0" fontId="1" fillId="2" borderId="17" xfId="0" applyFont="1" applyFill="1" applyBorder="1" applyAlignment="1">
      <alignment horizontal="center" vertical="center"/>
    </xf>
    <xf numFmtId="0" fontId="1" fillId="3" borderId="36" xfId="0" applyFont="1" applyFill="1" applyBorder="1" applyAlignment="1">
      <alignment horizontal="center" vertical="center" wrapText="1"/>
    </xf>
    <xf numFmtId="0" fontId="1" fillId="3" borderId="39" xfId="0" applyFont="1" applyFill="1" applyBorder="1" applyAlignment="1">
      <alignment horizontal="center" vertical="center" wrapText="1"/>
    </xf>
    <xf numFmtId="0" fontId="1" fillId="3" borderId="37" xfId="0" applyFont="1" applyFill="1" applyBorder="1" applyAlignment="1">
      <alignment horizontal="center" vertical="center" wrapText="1"/>
    </xf>
    <xf numFmtId="0" fontId="0" fillId="0" borderId="37" xfId="0" applyBorder="1" applyAlignment="1">
      <alignment horizontal="center" vertical="center" wrapText="1"/>
    </xf>
    <xf numFmtId="58" fontId="0" fillId="0" borderId="27" xfId="0" applyNumberFormat="1" applyFont="1" applyBorder="1" applyAlignment="1">
      <alignment horizontal="center" vertical="center" wrapText="1"/>
    </xf>
    <xf numFmtId="0" fontId="0" fillId="0" borderId="31" xfId="0" applyBorder="1" applyAlignment="1">
      <alignment horizontal="center" vertical="center" wrapText="1"/>
    </xf>
    <xf numFmtId="10" fontId="0" fillId="0" borderId="31" xfId="0" applyNumberFormat="1" applyBorder="1" applyAlignment="1">
      <alignment horizontal="center" vertical="center" wrapText="1"/>
    </xf>
    <xf numFmtId="0" fontId="0" fillId="0" borderId="31" xfId="0" applyFont="1" applyBorder="1" applyAlignment="1">
      <alignment horizontal="left" vertical="center" wrapText="1"/>
    </xf>
    <xf numFmtId="0" fontId="0" fillId="0" borderId="28" xfId="0" applyFont="1" applyBorder="1" applyAlignment="1">
      <alignment vertical="center" wrapText="1"/>
    </xf>
    <xf numFmtId="0" fontId="0" fillId="0" borderId="30" xfId="0" applyBorder="1" applyAlignment="1">
      <alignment vertical="center" wrapText="1"/>
    </xf>
    <xf numFmtId="0" fontId="0" fillId="0" borderId="31" xfId="0" applyFont="1" applyBorder="1" applyAlignment="1">
      <alignment horizontal="center" vertical="center" wrapText="1"/>
    </xf>
    <xf numFmtId="0" fontId="0" fillId="0" borderId="0" xfId="0" applyFont="1"/>
    <xf numFmtId="0" fontId="5" fillId="0" borderId="0" xfId="0" applyFont="1"/>
    <xf numFmtId="0" fontId="0" fillId="0" borderId="37" xfId="0" applyFont="1" applyBorder="1" applyAlignment="1">
      <alignment wrapText="1"/>
    </xf>
    <xf numFmtId="0" fontId="0" fillId="0" borderId="40" xfId="0" applyFont="1" applyBorder="1" applyAlignment="1">
      <alignment wrapText="1"/>
    </xf>
    <xf numFmtId="0" fontId="0" fillId="0" borderId="24" xfId="0" applyFont="1" applyBorder="1" applyAlignment="1">
      <alignment wrapText="1"/>
    </xf>
    <xf numFmtId="0" fontId="0" fillId="0" borderId="41" xfId="0" applyFont="1" applyBorder="1" applyAlignment="1">
      <alignment wrapText="1"/>
    </xf>
    <xf numFmtId="49" fontId="0" fillId="0" borderId="41" xfId="0" applyNumberFormat="1" applyFont="1" applyBorder="1" applyAlignment="1">
      <alignment wrapText="1"/>
    </xf>
    <xf numFmtId="0" fontId="0" fillId="0" borderId="19" xfId="0" applyFont="1" applyBorder="1" applyAlignment="1">
      <alignment wrapText="1"/>
    </xf>
    <xf numFmtId="58" fontId="0" fillId="0" borderId="41" xfId="0" applyNumberFormat="1" applyFont="1" applyBorder="1" applyAlignment="1">
      <alignment horizontal="left" wrapText="1"/>
    </xf>
    <xf numFmtId="0" fontId="1" fillId="2" borderId="42" xfId="0" applyFont="1" applyFill="1" applyBorder="1" applyAlignment="1">
      <alignment horizontal="center" vertical="center"/>
    </xf>
    <xf numFmtId="0" fontId="1" fillId="3" borderId="24" xfId="0" applyFont="1" applyFill="1" applyBorder="1" applyAlignment="1">
      <alignment horizontal="center" vertical="top" wrapText="1"/>
    </xf>
    <xf numFmtId="0" fontId="1" fillId="0" borderId="41" xfId="0" applyFont="1" applyBorder="1" applyAlignment="1">
      <alignment horizontal="center" vertical="top"/>
    </xf>
    <xf numFmtId="0" fontId="1" fillId="3" borderId="19" xfId="0" applyFont="1" applyFill="1" applyBorder="1" applyAlignment="1">
      <alignment horizontal="center" vertical="top" wrapText="1"/>
    </xf>
    <xf numFmtId="0" fontId="1" fillId="4" borderId="43" xfId="0" applyFont="1" applyFill="1" applyBorder="1" applyAlignment="1">
      <alignment horizontal="center"/>
    </xf>
    <xf numFmtId="0" fontId="1" fillId="2" borderId="42" xfId="0" applyFont="1" applyFill="1" applyBorder="1" applyAlignment="1">
      <alignment horizontal="center"/>
    </xf>
    <xf numFmtId="0" fontId="0" fillId="0" borderId="44" xfId="0" applyFont="1" applyBorder="1" applyAlignment="1">
      <alignment horizontal="center" vertical="center" wrapText="1"/>
    </xf>
    <xf numFmtId="0" fontId="0" fillId="0" borderId="41" xfId="0" applyFont="1" applyBorder="1" applyAlignment="1">
      <alignment horizontal="center" vertical="center" wrapText="1"/>
    </xf>
    <xf numFmtId="0" fontId="0" fillId="0" borderId="29" xfId="0" applyFont="1" applyBorder="1" applyAlignment="1">
      <alignment horizontal="center" vertical="center" wrapText="1"/>
    </xf>
    <xf numFmtId="0" fontId="0" fillId="0" borderId="45" xfId="0" applyFont="1" applyBorder="1" applyAlignment="1">
      <alignment horizontal="center" vertical="center" wrapText="1"/>
    </xf>
    <xf numFmtId="0" fontId="1" fillId="0" borderId="0" xfId="0" applyFont="1" applyAlignment="1">
      <alignment horizontal="center" vertical="top"/>
    </xf>
    <xf numFmtId="0" fontId="1" fillId="2" borderId="46" xfId="0" applyFont="1" applyFill="1" applyBorder="1" applyAlignment="1">
      <alignment horizontal="center"/>
    </xf>
    <xf numFmtId="0" fontId="1" fillId="2" borderId="47" xfId="0" applyFont="1" applyFill="1" applyBorder="1" applyAlignment="1">
      <alignment horizontal="center"/>
    </xf>
    <xf numFmtId="0" fontId="1" fillId="2" borderId="44" xfId="0" applyFont="1" applyFill="1" applyBorder="1" applyAlignment="1">
      <alignment horizontal="center" vertical="center"/>
    </xf>
    <xf numFmtId="0" fontId="1" fillId="3" borderId="40" xfId="0" applyFont="1" applyFill="1" applyBorder="1" applyAlignment="1">
      <alignment horizontal="center" vertical="center" wrapText="1"/>
    </xf>
    <xf numFmtId="58" fontId="0" fillId="0" borderId="31" xfId="0" applyNumberFormat="1" applyBorder="1" applyAlignment="1">
      <alignment horizontal="center" vertical="center"/>
    </xf>
    <xf numFmtId="0" fontId="0" fillId="0" borderId="0" xfId="0" applyAlignment="1">
      <alignment horizontal="center"/>
    </xf>
    <xf numFmtId="0" fontId="0" fillId="0" borderId="0" xfId="0" applyAlignment="1">
      <alignment horizontal="left" wrapText="1"/>
    </xf>
    <xf numFmtId="0" fontId="1" fillId="5" borderId="34" xfId="0" applyFont="1" applyFill="1" applyBorder="1" applyAlignment="1">
      <alignment horizontal="center" vertical="center"/>
    </xf>
    <xf numFmtId="0" fontId="1" fillId="5" borderId="35" xfId="0" applyFont="1" applyFill="1" applyBorder="1" applyAlignment="1">
      <alignment horizontal="center" vertical="center"/>
    </xf>
    <xf numFmtId="0" fontId="1" fillId="5" borderId="47" xfId="0" applyFont="1" applyFill="1" applyBorder="1" applyAlignment="1">
      <alignment horizontal="center" vertical="center"/>
    </xf>
    <xf numFmtId="0" fontId="1" fillId="5" borderId="36" xfId="0" applyFont="1" applyFill="1" applyBorder="1" applyAlignment="1">
      <alignment horizontal="center" vertical="center"/>
    </xf>
    <xf numFmtId="0" fontId="1" fillId="5" borderId="37" xfId="0" applyFont="1" applyFill="1" applyBorder="1" applyAlignment="1">
      <alignment horizontal="center" vertical="center"/>
    </xf>
    <xf numFmtId="0" fontId="1" fillId="5" borderId="40" xfId="0" applyFont="1" applyFill="1" applyBorder="1" applyAlignment="1">
      <alignment horizontal="center" vertical="center"/>
    </xf>
    <xf numFmtId="0" fontId="6" fillId="6" borderId="23" xfId="0" applyFont="1" applyFill="1" applyBorder="1" applyAlignment="1">
      <alignment horizontal="center"/>
    </xf>
    <xf numFmtId="0" fontId="6" fillId="6" borderId="24" xfId="0" applyFont="1" applyFill="1" applyBorder="1" applyAlignment="1">
      <alignment horizontal="center"/>
    </xf>
    <xf numFmtId="0" fontId="0" fillId="6" borderId="25" xfId="0" applyFill="1" applyBorder="1" applyAlignment="1" applyProtection="1">
      <alignment horizontal="center"/>
      <protection locked="0"/>
    </xf>
    <xf numFmtId="0" fontId="0" fillId="6" borderId="42" xfId="0" applyFill="1" applyBorder="1" applyAlignment="1" applyProtection="1">
      <alignment horizontal="center"/>
      <protection locked="0"/>
    </xf>
    <xf numFmtId="0" fontId="6" fillId="6" borderId="23" xfId="0" applyFont="1" applyFill="1" applyBorder="1" applyAlignment="1">
      <alignment horizontal="center" wrapText="1"/>
    </xf>
    <xf numFmtId="0" fontId="6" fillId="6" borderId="24" xfId="0" applyFont="1" applyFill="1" applyBorder="1" applyAlignment="1">
      <alignment horizontal="center" wrapText="1"/>
    </xf>
    <xf numFmtId="0" fontId="1" fillId="0" borderId="0" xfId="0" applyFont="1" applyFill="1" applyBorder="1" applyAlignment="1">
      <alignment horizontal="center"/>
    </xf>
    <xf numFmtId="0" fontId="0" fillId="6" borderId="24" xfId="0" applyFill="1" applyBorder="1" applyAlignment="1" applyProtection="1">
      <alignment horizontal="center"/>
      <protection locked="0"/>
    </xf>
    <xf numFmtId="0" fontId="0" fillId="6" borderId="41" xfId="0" applyFill="1" applyBorder="1" applyAlignment="1" applyProtection="1">
      <alignment horizontal="center"/>
      <protection locked="0"/>
    </xf>
    <xf numFmtId="0" fontId="0" fillId="0" borderId="0" xfId="0" applyFill="1" applyBorder="1" applyAlignment="1" applyProtection="1">
      <alignment horizontal="center"/>
      <protection locked="0"/>
    </xf>
    <xf numFmtId="0" fontId="0" fillId="6" borderId="24" xfId="0" applyFont="1" applyFill="1" applyBorder="1" applyAlignment="1" applyProtection="1">
      <alignment horizontal="center"/>
      <protection locked="0"/>
    </xf>
    <xf numFmtId="0" fontId="6" fillId="6" borderId="27" xfId="0" applyFont="1" applyFill="1" applyBorder="1" applyAlignment="1">
      <alignment horizontal="center" wrapText="1"/>
    </xf>
    <xf numFmtId="0" fontId="6" fillId="6" borderId="31" xfId="0" applyFont="1" applyFill="1" applyBorder="1" applyAlignment="1">
      <alignment horizontal="center" wrapText="1"/>
    </xf>
    <xf numFmtId="0" fontId="0" fillId="6" borderId="31" xfId="0" applyFill="1" applyBorder="1" applyAlignment="1" applyProtection="1">
      <alignment horizontal="center"/>
      <protection locked="0"/>
    </xf>
    <xf numFmtId="0" fontId="0" fillId="6" borderId="48" xfId="0" applyFill="1" applyBorder="1" applyAlignment="1" applyProtection="1">
      <alignment horizontal="center"/>
      <protection locked="0"/>
    </xf>
    <xf numFmtId="0" fontId="0" fillId="0" borderId="0" xfId="0" applyFill="1" applyBorder="1"/>
    <xf numFmtId="0" fontId="0" fillId="0" borderId="0" xfId="0" applyProtection="1">
      <protection locked="0"/>
    </xf>
    <xf numFmtId="0" fontId="1" fillId="0" borderId="0" xfId="0" applyFont="1" applyAlignment="1">
      <alignment horizontal="center"/>
    </xf>
    <xf numFmtId="0" fontId="6" fillId="0" borderId="0" xfId="0" applyFont="1" applyAlignment="1">
      <alignment horizontal="center"/>
    </xf>
    <xf numFmtId="0" fontId="7" fillId="0" borderId="0" xfId="0" applyFont="1"/>
    <xf numFmtId="10" fontId="7" fillId="0" borderId="0" xfId="0" applyNumberFormat="1" applyFont="1" applyAlignment="1" applyProtection="1">
      <alignment horizontal="center"/>
      <protection locked="0"/>
    </xf>
    <xf numFmtId="0" fontId="1" fillId="0" borderId="0" xfId="0" applyFont="1" applyAlignment="1">
      <alignment horizontal="center" wrapText="1"/>
    </xf>
    <xf numFmtId="0" fontId="5" fillId="0" borderId="0" xfId="0" applyFont="1" applyAlignment="1" applyProtection="1">
      <alignment horizontal="center"/>
      <protection locked="0"/>
    </xf>
    <xf numFmtId="10" fontId="0" fillId="0" borderId="0" xfId="0" applyNumberFormat="1" applyAlignment="1" applyProtection="1">
      <alignment horizontal="center"/>
      <protection locked="0"/>
    </xf>
    <xf numFmtId="0" fontId="0"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0" xfId="0" applyAlignment="1" applyProtection="1">
      <alignment horizontal="center" wrapText="1"/>
      <protection locked="0"/>
    </xf>
    <xf numFmtId="0" fontId="7" fillId="0" borderId="0" xfId="0" applyFont="1" applyAlignment="1">
      <alignment horizontal="center"/>
    </xf>
    <xf numFmtId="10" fontId="0" fillId="0" borderId="0" xfId="0" applyNumberFormat="1" applyFont="1" applyAlignment="1" applyProtection="1">
      <alignment horizontal="center"/>
      <protection locked="0"/>
    </xf>
    <xf numFmtId="0" fontId="1" fillId="3" borderId="49" xfId="0" applyFont="1" applyFill="1" applyBorder="1" applyAlignment="1">
      <alignment horizontal="center" vertical="center" wrapText="1"/>
    </xf>
    <xf numFmtId="0" fontId="0" fillId="7" borderId="37" xfId="0" applyFont="1" applyFill="1" applyBorder="1" applyAlignment="1">
      <alignment horizontal="center" vertical="center" wrapText="1"/>
    </xf>
    <xf numFmtId="0" fontId="0" fillId="8" borderId="37" xfId="0" applyFont="1" applyFill="1" applyBorder="1" applyAlignment="1">
      <alignment horizontal="center" vertical="center" wrapText="1"/>
    </xf>
    <xf numFmtId="0" fontId="0" fillId="9" borderId="40"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50" xfId="0" applyFont="1" applyFill="1" applyBorder="1" applyAlignment="1">
      <alignment horizontal="center" vertical="center" wrapText="1"/>
    </xf>
    <xf numFmtId="58" fontId="0" fillId="0" borderId="23" xfId="0" applyNumberFormat="1" applyFont="1" applyBorder="1" applyAlignment="1">
      <alignment horizontal="center" vertical="center" wrapText="1"/>
    </xf>
    <xf numFmtId="1" fontId="0" fillId="0" borderId="24" xfId="3" applyNumberFormat="1" applyFont="1" applyBorder="1" applyAlignment="1">
      <alignment horizontal="center" vertical="center"/>
    </xf>
    <xf numFmtId="178" fontId="0" fillId="0" borderId="24" xfId="3" applyNumberFormat="1" applyFont="1" applyBorder="1" applyAlignment="1">
      <alignment horizontal="center" vertical="center"/>
    </xf>
    <xf numFmtId="10" fontId="0" fillId="7" borderId="41" xfId="0" applyNumberFormat="1" applyFill="1" applyBorder="1" applyAlignment="1">
      <alignment horizontal="center" vertical="center"/>
    </xf>
    <xf numFmtId="10" fontId="0" fillId="0" borderId="0" xfId="0" applyNumberFormat="1"/>
    <xf numFmtId="179" fontId="0" fillId="0" borderId="0" xfId="0" applyNumberFormat="1"/>
    <xf numFmtId="9" fontId="0" fillId="0" borderId="0" xfId="3" applyFont="1"/>
    <xf numFmtId="1" fontId="0" fillId="0" borderId="31" xfId="3" applyNumberFormat="1" applyFont="1" applyBorder="1" applyAlignment="1">
      <alignment horizontal="center" vertical="center"/>
    </xf>
    <xf numFmtId="178" fontId="0" fillId="0" borderId="31" xfId="3" applyNumberFormat="1" applyFont="1" applyBorder="1" applyAlignment="1">
      <alignment horizontal="center" vertical="center"/>
    </xf>
    <xf numFmtId="178" fontId="0" fillId="0" borderId="0" xfId="0" applyNumberFormat="1"/>
    <xf numFmtId="180" fontId="0" fillId="0" borderId="0" xfId="3" applyNumberFormat="1" applyFont="1" applyBorder="1" applyAlignment="1">
      <alignment horizontal="center" vertical="center"/>
    </xf>
    <xf numFmtId="0" fontId="0" fillId="0" borderId="0" xfId="0" applyAlignment="1">
      <alignment horizontal="center" vertical="center"/>
    </xf>
    <xf numFmtId="180" fontId="0" fillId="0" borderId="0" xfId="3" applyNumberFormat="1" applyFont="1" applyFill="1" applyBorder="1" applyAlignment="1">
      <alignment horizontal="center" vertical="center"/>
    </xf>
    <xf numFmtId="178" fontId="0" fillId="0" borderId="0" xfId="3" applyNumberFormat="1" applyFont="1" applyFill="1" applyBorder="1" applyAlignment="1">
      <alignment horizontal="center" vertical="center"/>
    </xf>
    <xf numFmtId="0" fontId="0" fillId="0" borderId="0" xfId="0" applyAlignment="1">
      <alignment vertical="center"/>
    </xf>
    <xf numFmtId="0" fontId="0" fillId="0" borderId="25" xfId="0" applyFont="1" applyBorder="1" applyAlignment="1">
      <alignment horizontal="center" vertical="top" wrapText="1"/>
    </xf>
    <xf numFmtId="9" fontId="0" fillId="0" borderId="28" xfId="0" applyNumberFormat="1" applyFont="1" applyBorder="1" applyAlignment="1">
      <alignment horizontal="center" vertical="center"/>
    </xf>
    <xf numFmtId="0" fontId="0" fillId="0" borderId="29" xfId="0" applyFont="1" applyBorder="1" applyAlignment="1">
      <alignment horizontal="center" vertical="center"/>
    </xf>
    <xf numFmtId="0" fontId="0" fillId="0" borderId="30" xfId="0" applyFont="1" applyBorder="1" applyAlignment="1">
      <alignment horizontal="center" vertical="center"/>
    </xf>
    <xf numFmtId="2" fontId="0" fillId="0" borderId="31" xfId="0" applyNumberFormat="1" applyFont="1" applyBorder="1" applyAlignment="1">
      <alignment horizontal="center" vertical="center" wrapText="1"/>
    </xf>
    <xf numFmtId="0" fontId="0" fillId="7" borderId="24" xfId="0" applyFont="1" applyFill="1" applyBorder="1" applyAlignment="1">
      <alignment horizontal="center" vertical="center" wrapText="1"/>
    </xf>
    <xf numFmtId="0" fontId="1" fillId="3" borderId="32" xfId="0" applyFont="1" applyFill="1" applyBorder="1" applyAlignment="1">
      <alignment horizontal="center" vertical="center" wrapText="1"/>
    </xf>
    <xf numFmtId="9" fontId="0" fillId="0" borderId="33" xfId="0" applyNumberFormat="1" applyFont="1" applyBorder="1" applyAlignment="1">
      <alignment horizontal="center" vertical="center"/>
    </xf>
    <xf numFmtId="0" fontId="0" fillId="0" borderId="33" xfId="0" applyFont="1" applyBorder="1" applyAlignment="1">
      <alignment horizontal="center" vertical="center"/>
    </xf>
    <xf numFmtId="0" fontId="1" fillId="3" borderId="33" xfId="0" applyFont="1" applyFill="1" applyBorder="1" applyAlignment="1">
      <alignment horizontal="center" vertical="center" wrapText="1"/>
    </xf>
    <xf numFmtId="2" fontId="0" fillId="0" borderId="33" xfId="0" applyNumberFormat="1" applyFont="1" applyBorder="1" applyAlignment="1">
      <alignment horizontal="center" vertical="center" wrapText="1"/>
    </xf>
    <xf numFmtId="0" fontId="0" fillId="7" borderId="0" xfId="0" applyFont="1"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0" fillId="0" borderId="22" xfId="0" applyBorder="1" applyAlignment="1">
      <alignment horizontal="center" vertical="center" wrapText="1"/>
    </xf>
    <xf numFmtId="58" fontId="0" fillId="0" borderId="23" xfId="0" applyNumberFormat="1" applyBorder="1" applyAlignment="1">
      <alignment horizontal="center" vertical="center" wrapText="1"/>
    </xf>
    <xf numFmtId="2" fontId="0" fillId="0" borderId="24" xfId="3" applyNumberFormat="1" applyFont="1" applyBorder="1" applyAlignment="1">
      <alignment horizontal="center" vertical="center"/>
    </xf>
    <xf numFmtId="2" fontId="0" fillId="0" borderId="24" xfId="0" applyNumberFormat="1" applyFont="1" applyBorder="1" applyAlignment="1">
      <alignment horizontal="center" vertical="center"/>
    </xf>
    <xf numFmtId="10" fontId="0" fillId="0" borderId="24" xfId="0" applyNumberFormat="1" applyBorder="1" applyAlignment="1">
      <alignment horizontal="center" vertical="center"/>
    </xf>
    <xf numFmtId="2" fontId="0" fillId="0" borderId="24" xfId="0" applyNumberFormat="1" applyFont="1" applyBorder="1" applyAlignment="1">
      <alignment horizontal="left" vertical="center" wrapText="1"/>
    </xf>
    <xf numFmtId="2" fontId="0" fillId="0" borderId="24" xfId="0" applyNumberFormat="1" applyBorder="1" applyAlignment="1">
      <alignment horizontal="left" vertical="center" wrapText="1"/>
    </xf>
    <xf numFmtId="58" fontId="5" fillId="0" borderId="24" xfId="0" applyNumberFormat="1" applyFont="1" applyBorder="1" applyAlignment="1">
      <alignment horizontal="center" vertical="center" wrapText="1"/>
    </xf>
    <xf numFmtId="180" fontId="0" fillId="0" borderId="24" xfId="3" applyNumberFormat="1" applyFont="1" applyBorder="1" applyAlignment="1">
      <alignment horizontal="center" vertical="center"/>
    </xf>
    <xf numFmtId="10" fontId="0" fillId="7" borderId="24" xfId="0" applyNumberFormat="1" applyFill="1" applyBorder="1" applyAlignment="1">
      <alignment horizontal="center" vertical="center"/>
    </xf>
    <xf numFmtId="0" fontId="3" fillId="0" borderId="24" xfId="0" applyFont="1" applyBorder="1" applyAlignment="1">
      <alignment horizontal="left" vertical="center" wrapText="1"/>
    </xf>
    <xf numFmtId="2" fontId="3" fillId="0" borderId="24" xfId="0" applyNumberFormat="1" applyFont="1" applyBorder="1" applyAlignment="1">
      <alignment horizontal="left" vertical="center" wrapText="1"/>
    </xf>
    <xf numFmtId="0" fontId="3" fillId="0" borderId="25" xfId="0" applyFont="1" applyBorder="1" applyAlignment="1">
      <alignment horizontal="center" vertical="center" wrapText="1"/>
    </xf>
    <xf numFmtId="180" fontId="0" fillId="0" borderId="24" xfId="3" applyNumberFormat="1" applyFont="1" applyFill="1" applyBorder="1" applyAlignment="1">
      <alignment horizontal="center" vertical="center"/>
    </xf>
    <xf numFmtId="0" fontId="0" fillId="0" borderId="24" xfId="0" applyBorder="1" applyAlignment="1">
      <alignment horizontal="center" vertical="center"/>
    </xf>
    <xf numFmtId="178" fontId="0" fillId="0" borderId="24" xfId="3" applyNumberFormat="1" applyFont="1" applyFill="1" applyBorder="1" applyAlignment="1">
      <alignment horizontal="center" vertical="center"/>
    </xf>
    <xf numFmtId="0" fontId="0" fillId="0" borderId="0" xfId="0" applyBorder="1"/>
    <xf numFmtId="0" fontId="3" fillId="0" borderId="0" xfId="0" applyFont="1" applyBorder="1" applyAlignment="1">
      <alignment horizontal="left" vertical="center" wrapText="1"/>
    </xf>
    <xf numFmtId="0" fontId="0" fillId="0" borderId="40" xfId="0" applyFont="1" applyBorder="1" applyAlignment="1">
      <alignment horizontal="center" wrapText="1"/>
    </xf>
    <xf numFmtId="0" fontId="0" fillId="0" borderId="41" xfId="0" applyFont="1" applyBorder="1" applyAlignment="1">
      <alignment horizontal="center" wrapText="1"/>
    </xf>
    <xf numFmtId="49" fontId="0" fillId="0" borderId="41" xfId="0" applyNumberFormat="1" applyFont="1" applyBorder="1" applyAlignment="1">
      <alignment horizontal="center" wrapText="1"/>
    </xf>
    <xf numFmtId="58" fontId="0" fillId="0" borderId="41" xfId="0" applyNumberFormat="1" applyFont="1" applyBorder="1" applyAlignment="1">
      <alignment horizontal="center" wrapText="1"/>
    </xf>
    <xf numFmtId="0" fontId="0" fillId="0" borderId="42" xfId="0" applyFont="1" applyBorder="1" applyAlignment="1">
      <alignment horizontal="center" vertical="center" wrapText="1"/>
    </xf>
    <xf numFmtId="0" fontId="0" fillId="0" borderId="14" xfId="0" applyFont="1" applyBorder="1" applyAlignment="1">
      <alignment horizontal="center" vertical="top" wrapText="1"/>
    </xf>
    <xf numFmtId="0" fontId="0" fillId="0" borderId="42" xfId="0" applyFont="1" applyBorder="1" applyAlignment="1">
      <alignment horizontal="center" vertical="top" wrapText="1"/>
    </xf>
    <xf numFmtId="2" fontId="0" fillId="0" borderId="0" xfId="0" applyNumberFormat="1"/>
    <xf numFmtId="0" fontId="0" fillId="0" borderId="9" xfId="0" applyBorder="1"/>
    <xf numFmtId="0" fontId="0" fillId="8" borderId="24" xfId="0" applyFont="1" applyFill="1" applyBorder="1" applyAlignment="1">
      <alignment horizontal="center" vertical="center" wrapText="1"/>
    </xf>
    <xf numFmtId="0" fontId="0" fillId="9" borderId="24" xfId="0" applyFont="1" applyFill="1" applyBorder="1" applyAlignment="1">
      <alignment horizontal="center" vertical="center" wrapText="1"/>
    </xf>
    <xf numFmtId="0" fontId="0" fillId="8" borderId="0" xfId="0" applyFont="1" applyFill="1" applyAlignment="1">
      <alignment horizontal="center" vertical="center" wrapText="1"/>
    </xf>
    <xf numFmtId="0" fontId="0" fillId="9" borderId="0" xfId="0" applyFont="1" applyFill="1" applyAlignment="1">
      <alignment horizontal="center" vertical="center" wrapText="1"/>
    </xf>
    <xf numFmtId="0" fontId="1" fillId="2" borderId="51" xfId="0" applyFont="1" applyFill="1" applyBorder="1" applyAlignment="1">
      <alignment horizontal="center" vertical="center"/>
    </xf>
    <xf numFmtId="0" fontId="0" fillId="0" borderId="52" xfId="0" applyBorder="1"/>
    <xf numFmtId="0" fontId="1" fillId="3" borderId="41" xfId="0" applyFont="1" applyFill="1" applyBorder="1" applyAlignment="1">
      <alignment horizontal="center" vertical="center" wrapText="1"/>
    </xf>
    <xf numFmtId="0" fontId="0" fillId="0" borderId="41" xfId="0" applyBorder="1" applyAlignment="1">
      <alignment horizontal="center" vertical="center"/>
    </xf>
    <xf numFmtId="0" fontId="3" fillId="0" borderId="41" xfId="0" applyFont="1" applyBorder="1" applyAlignment="1">
      <alignment horizontal="center" vertical="center"/>
    </xf>
    <xf numFmtId="9" fontId="0" fillId="0" borderId="0" xfId="0" applyNumberFormat="1"/>
    <xf numFmtId="0" fontId="1" fillId="0" borderId="0" xfId="0" applyFont="1"/>
    <xf numFmtId="17" fontId="0" fillId="0" borderId="0" xfId="0" applyNumberFormat="1" applyFont="1" applyAlignment="1">
      <alignment horizontal="center"/>
    </xf>
    <xf numFmtId="0" fontId="0" fillId="0" borderId="0" xfId="0" applyFont="1" applyAlignment="1">
      <alignment horizontal="center"/>
    </xf>
    <xf numFmtId="0" fontId="8" fillId="10" borderId="1" xfId="0" applyFont="1" applyFill="1" applyBorder="1" applyAlignment="1">
      <alignment horizontal="center" vertical="center" wrapText="1"/>
    </xf>
    <xf numFmtId="0" fontId="8" fillId="10" borderId="39" xfId="0" applyFont="1" applyFill="1" applyBorder="1" applyAlignment="1">
      <alignment horizontal="center" vertical="center" wrapText="1"/>
    </xf>
    <xf numFmtId="0" fontId="8" fillId="8" borderId="37" xfId="0" applyFont="1" applyFill="1" applyBorder="1" applyAlignment="1">
      <alignment horizontal="center" vertical="center" wrapText="1"/>
    </xf>
    <xf numFmtId="0" fontId="8" fillId="9" borderId="40" xfId="0" applyFont="1" applyFill="1" applyBorder="1" applyAlignment="1">
      <alignment horizontal="center" vertical="center" wrapText="1"/>
    </xf>
    <xf numFmtId="0" fontId="0" fillId="10" borderId="23" xfId="49" applyFill="1" applyBorder="1" applyAlignment="1">
      <alignment horizontal="center" vertical="center" wrapText="1"/>
    </xf>
    <xf numFmtId="0" fontId="0" fillId="10" borderId="24" xfId="49" applyFill="1" applyBorder="1" applyAlignment="1">
      <alignment horizontal="center" vertical="center" wrapText="1"/>
    </xf>
    <xf numFmtId="0" fontId="0" fillId="8" borderId="24" xfId="49" applyFill="1" applyBorder="1" applyAlignment="1">
      <alignment horizontal="center" vertical="center" wrapText="1"/>
    </xf>
    <xf numFmtId="0" fontId="0" fillId="9" borderId="41" xfId="49" applyFill="1" applyBorder="1" applyAlignment="1">
      <alignment horizontal="center" vertical="center" wrapText="1"/>
    </xf>
    <xf numFmtId="0" fontId="0" fillId="3" borderId="24" xfId="0" applyFont="1" applyFill="1" applyBorder="1" applyAlignment="1">
      <alignment horizontal="center" vertical="center" wrapText="1"/>
    </xf>
    <xf numFmtId="58" fontId="0" fillId="0" borderId="24" xfId="0" applyNumberFormat="1" applyFont="1" applyBorder="1" applyAlignment="1">
      <alignment horizontal="center" vertical="center" wrapText="1"/>
    </xf>
    <xf numFmtId="1" fontId="0" fillId="0" borderId="24" xfId="0" applyNumberFormat="1" applyFont="1" applyBorder="1" applyAlignment="1">
      <alignment horizontal="center" vertical="center"/>
    </xf>
    <xf numFmtId="9" fontId="0" fillId="0" borderId="24" xfId="3" applyFont="1" applyBorder="1" applyAlignment="1">
      <alignment horizontal="center" vertical="center"/>
    </xf>
    <xf numFmtId="58" fontId="0" fillId="0" borderId="0" xfId="0" applyNumberFormat="1" applyFont="1" applyAlignment="1">
      <alignment horizontal="center" vertical="center" wrapText="1"/>
    </xf>
    <xf numFmtId="1" fontId="0" fillId="0" borderId="0" xfId="0" applyNumberFormat="1" applyFont="1" applyAlignment="1">
      <alignment horizontal="center" vertical="center"/>
    </xf>
    <xf numFmtId="0" fontId="9" fillId="0" borderId="0" xfId="49" applyFont="1" applyAlignment="1">
      <alignment horizontal="center" vertical="center" wrapText="1"/>
    </xf>
    <xf numFmtId="9" fontId="0" fillId="0" borderId="0" xfId="3" applyFont="1" applyBorder="1" applyAlignment="1">
      <alignment vertical="center"/>
    </xf>
    <xf numFmtId="9" fontId="0" fillId="0" borderId="0" xfId="0" applyNumberFormat="1" applyAlignment="1">
      <alignment horizontal="center"/>
    </xf>
    <xf numFmtId="181" fontId="0" fillId="0" borderId="0" xfId="4" applyNumberFormat="1" applyFont="1"/>
    <xf numFmtId="0" fontId="10" fillId="0" borderId="0" xfId="0" applyFont="1"/>
    <xf numFmtId="0" fontId="0" fillId="0" borderId="0" xfId="0" applyAlignment="1">
      <alignment horizontal="left"/>
    </xf>
    <xf numFmtId="0" fontId="0" fillId="0" borderId="9" xfId="0" applyBorder="1" applyAlignment="1">
      <alignment horizontal="center"/>
    </xf>
    <xf numFmtId="0" fontId="0" fillId="0" borderId="8" xfId="0" applyBorder="1" applyAlignment="1">
      <alignment horizontal="center"/>
    </xf>
    <xf numFmtId="0" fontId="2" fillId="0" borderId="9" xfId="0" applyFont="1" applyBorder="1" applyAlignment="1">
      <alignment horizontal="center" wrapText="1"/>
    </xf>
    <xf numFmtId="0" fontId="2" fillId="0" borderId="0" xfId="0" applyFont="1" applyAlignment="1">
      <alignment horizontal="center" wrapText="1"/>
    </xf>
    <xf numFmtId="0" fontId="2" fillId="0" borderId="8" xfId="0" applyFont="1" applyBorder="1" applyAlignment="1">
      <alignment horizontal="center" wrapText="1"/>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1" fontId="0" fillId="0" borderId="28" xfId="3" applyNumberFormat="1" applyFont="1" applyBorder="1" applyAlignment="1">
      <alignment horizontal="center" vertical="center" wrapText="1"/>
    </xf>
    <xf numFmtId="1" fontId="0" fillId="0" borderId="29" xfId="3" applyNumberFormat="1" applyFont="1" applyBorder="1" applyAlignment="1">
      <alignment horizontal="center" vertical="center" wrapText="1"/>
    </xf>
    <xf numFmtId="1" fontId="0" fillId="0" borderId="30" xfId="3" applyNumberFormat="1" applyFont="1" applyBorder="1" applyAlignment="1">
      <alignment horizontal="center" vertical="center" wrapText="1"/>
    </xf>
    <xf numFmtId="0" fontId="11" fillId="10" borderId="24" xfId="0" applyFont="1" applyFill="1" applyBorder="1" applyAlignment="1">
      <alignment horizontal="center" vertical="center" wrapText="1"/>
    </xf>
    <xf numFmtId="1" fontId="0" fillId="0" borderId="33" xfId="3" applyNumberFormat="1" applyFont="1" applyBorder="1" applyAlignment="1">
      <alignment horizontal="center" vertical="center" wrapText="1"/>
    </xf>
    <xf numFmtId="9" fontId="0" fillId="0" borderId="33" xfId="3" applyFont="1" applyBorder="1" applyAlignment="1">
      <alignment horizontal="center" vertical="center" wrapText="1"/>
    </xf>
    <xf numFmtId="0" fontId="0" fillId="0" borderId="33" xfId="0" applyFont="1" applyBorder="1" applyAlignment="1">
      <alignment horizontal="left" vertical="center" wrapText="1"/>
    </xf>
    <xf numFmtId="0" fontId="12" fillId="10" borderId="24" xfId="49" applyFont="1" applyFill="1" applyBorder="1" applyAlignment="1">
      <alignment horizontal="center" vertical="center" wrapText="1"/>
    </xf>
    <xf numFmtId="0" fontId="3" fillId="0" borderId="37" xfId="0" applyFont="1" applyBorder="1" applyAlignment="1">
      <alignment horizontal="center" vertical="center" wrapText="1"/>
    </xf>
    <xf numFmtId="0" fontId="3" fillId="0" borderId="24" xfId="0" applyFont="1" applyBorder="1" applyAlignment="1">
      <alignment horizontal="center" vertical="center" wrapText="1"/>
    </xf>
    <xf numFmtId="0" fontId="1" fillId="2" borderId="15" xfId="0" applyFont="1" applyFill="1" applyBorder="1" applyAlignment="1">
      <alignment horizontal="center" vertical="center"/>
    </xf>
    <xf numFmtId="0" fontId="1" fillId="2" borderId="19" xfId="0" applyFont="1" applyFill="1" applyBorder="1" applyAlignment="1">
      <alignment horizontal="center" vertical="center"/>
    </xf>
    <xf numFmtId="9" fontId="1" fillId="3" borderId="37" xfId="0" applyNumberFormat="1" applyFont="1" applyFill="1" applyBorder="1" applyAlignment="1">
      <alignment horizontal="center" vertical="center" wrapText="1"/>
    </xf>
    <xf numFmtId="0" fontId="1" fillId="3" borderId="37" xfId="0" applyFont="1" applyFill="1" applyBorder="1" applyAlignment="1">
      <alignment horizontal="left" vertical="center" wrapText="1"/>
    </xf>
    <xf numFmtId="1" fontId="0" fillId="0" borderId="24" xfId="0" applyNumberFormat="1" applyBorder="1" applyAlignment="1">
      <alignment horizontal="center" vertical="center"/>
    </xf>
    <xf numFmtId="1" fontId="0" fillId="0" borderId="24" xfId="0" applyNumberFormat="1" applyBorder="1" applyAlignment="1">
      <alignment horizontal="center" vertical="center" wrapText="1"/>
    </xf>
    <xf numFmtId="9" fontId="0" fillId="0" borderId="24" xfId="0" applyNumberFormat="1" applyBorder="1" applyAlignment="1">
      <alignment horizontal="center" vertical="center"/>
    </xf>
    <xf numFmtId="0" fontId="0" fillId="0" borderId="24" xfId="0" applyFont="1" applyBorder="1" applyAlignment="1">
      <alignment horizontal="left" vertical="center" wrapText="1"/>
    </xf>
    <xf numFmtId="0" fontId="0" fillId="0" borderId="24" xfId="0" applyBorder="1" applyAlignment="1">
      <alignment horizontal="left" vertical="center" wrapText="1"/>
    </xf>
    <xf numFmtId="0" fontId="0" fillId="0" borderId="24" xfId="0" applyFont="1" applyBorder="1" applyAlignment="1">
      <alignment horizontal="left" vertical="justify" wrapText="1"/>
    </xf>
    <xf numFmtId="1" fontId="5" fillId="0" borderId="24" xfId="0" applyNumberFormat="1" applyFont="1" applyBorder="1" applyAlignment="1">
      <alignment horizontal="center" vertical="center"/>
    </xf>
    <xf numFmtId="0" fontId="5" fillId="8" borderId="24" xfId="49" applyFont="1" applyFill="1" applyBorder="1" applyAlignment="1">
      <alignment horizontal="center" vertical="center" wrapText="1"/>
    </xf>
    <xf numFmtId="9" fontId="5" fillId="0" borderId="24" xfId="3" applyFont="1" applyBorder="1" applyAlignment="1">
      <alignment horizontal="center" vertical="center"/>
    </xf>
    <xf numFmtId="0" fontId="13" fillId="0" borderId="0" xfId="0" applyFont="1" applyFill="1" applyAlignment="1">
      <alignment horizontal="left" vertical="center" wrapText="1"/>
    </xf>
    <xf numFmtId="0" fontId="5" fillId="0" borderId="24" xfId="0" applyFont="1" applyBorder="1" applyAlignment="1">
      <alignment horizontal="left" vertical="center" wrapText="1"/>
    </xf>
    <xf numFmtId="0" fontId="5" fillId="0" borderId="24" xfId="0" applyFont="1" applyBorder="1" applyAlignment="1">
      <alignment horizontal="center" vertical="center" wrapText="1"/>
    </xf>
    <xf numFmtId="0" fontId="14" fillId="10" borderId="24" xfId="0" applyFont="1" applyFill="1" applyBorder="1" applyAlignment="1">
      <alignment horizontal="center" vertical="center" wrapText="1"/>
    </xf>
    <xf numFmtId="0" fontId="13" fillId="0" borderId="24" xfId="0" applyFont="1" applyFill="1" applyBorder="1" applyAlignment="1">
      <alignment horizontal="left" vertical="center" wrapText="1"/>
    </xf>
    <xf numFmtId="0" fontId="5" fillId="9" borderId="24" xfId="49" applyFont="1" applyFill="1" applyBorder="1" applyAlignment="1">
      <alignment horizontal="center" vertical="center" wrapText="1"/>
    </xf>
    <xf numFmtId="9" fontId="5" fillId="0" borderId="31" xfId="3" applyFont="1" applyBorder="1" applyAlignment="1">
      <alignment horizontal="center" vertical="center"/>
    </xf>
    <xf numFmtId="0" fontId="13" fillId="0" borderId="24" xfId="0" applyFont="1" applyFill="1" applyBorder="1" applyAlignment="1">
      <alignment horizontal="left" vertical="center" wrapText="1"/>
    </xf>
    <xf numFmtId="0" fontId="5" fillId="0" borderId="24" xfId="0" applyFont="1" applyBorder="1" applyAlignment="1">
      <alignment vertical="center" wrapText="1"/>
    </xf>
    <xf numFmtId="1" fontId="5" fillId="0" borderId="19" xfId="0" applyNumberFormat="1" applyFont="1" applyBorder="1" applyAlignment="1">
      <alignment horizontal="center" vertical="center"/>
    </xf>
    <xf numFmtId="9" fontId="5" fillId="0" borderId="19" xfId="3" applyFont="1" applyBorder="1" applyAlignment="1">
      <alignment horizontal="center" vertical="center"/>
    </xf>
    <xf numFmtId="0" fontId="5" fillId="0" borderId="19" xfId="0" applyFont="1" applyBorder="1" applyAlignment="1">
      <alignment vertical="center" wrapText="1"/>
    </xf>
    <xf numFmtId="0" fontId="5" fillId="0" borderId="19" xfId="0" applyFont="1" applyBorder="1" applyAlignment="1">
      <alignment horizontal="left" vertical="center" wrapText="1"/>
    </xf>
    <xf numFmtId="0" fontId="5" fillId="0" borderId="19" xfId="0" applyFont="1" applyBorder="1" applyAlignment="1">
      <alignment horizontal="center" vertical="center" wrapText="1"/>
    </xf>
    <xf numFmtId="0" fontId="13" fillId="0" borderId="24" xfId="0" applyFont="1" applyBorder="1" applyAlignment="1">
      <alignment horizontal="justify" vertical="center"/>
    </xf>
    <xf numFmtId="58" fontId="0" fillId="0" borderId="24" xfId="0" applyNumberFormat="1" applyBorder="1" applyAlignment="1">
      <alignment horizontal="center" vertical="center"/>
    </xf>
    <xf numFmtId="9" fontId="0" fillId="0" borderId="0" xfId="3" applyFont="1" applyBorder="1" applyAlignment="1">
      <alignment horizontal="center" vertical="center"/>
    </xf>
    <xf numFmtId="0" fontId="15" fillId="0" borderId="0" xfId="0" applyFont="1" applyFill="1" applyAlignment="1">
      <alignment horizontal="left" wrapText="1"/>
    </xf>
    <xf numFmtId="0" fontId="0" fillId="0" borderId="0" xfId="0" applyFont="1" applyAlignment="1">
      <alignment horizontal="left" vertical="center" wrapText="1"/>
    </xf>
    <xf numFmtId="0" fontId="0" fillId="0" borderId="0" xfId="0" applyFont="1" applyAlignment="1">
      <alignment horizontal="center" vertical="center" wrapText="1"/>
    </xf>
    <xf numFmtId="0" fontId="0" fillId="0" borderId="0" xfId="0" applyFont="1" applyAlignment="1">
      <alignment horizontal="justify"/>
    </xf>
    <xf numFmtId="58" fontId="0" fillId="0" borderId="0" xfId="0" applyNumberFormat="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9" fontId="0" fillId="0" borderId="0" xfId="0" applyNumberFormat="1" applyAlignment="1">
      <alignment horizontal="center" vertical="center"/>
    </xf>
    <xf numFmtId="0" fontId="0" fillId="0" borderId="0" xfId="0" applyFont="1" applyAlignment="1">
      <alignment horizontal="left" vertical="justify" wrapText="1"/>
    </xf>
    <xf numFmtId="0" fontId="0" fillId="0" borderId="0" xfId="0" applyAlignment="1">
      <alignment horizontal="left" vertical="justify" wrapText="1"/>
    </xf>
    <xf numFmtId="0" fontId="0" fillId="0" borderId="14" xfId="0" applyFont="1" applyBorder="1" applyAlignment="1">
      <alignment horizontal="center" vertical="top"/>
    </xf>
    <xf numFmtId="0" fontId="0" fillId="0" borderId="42" xfId="0" applyFont="1" applyBorder="1" applyAlignment="1">
      <alignment horizontal="center" vertical="top"/>
    </xf>
    <xf numFmtId="0" fontId="11" fillId="8" borderId="24" xfId="0" applyFont="1" applyFill="1" applyBorder="1" applyAlignment="1">
      <alignment horizontal="center" vertical="center" wrapText="1"/>
    </xf>
    <xf numFmtId="0" fontId="11" fillId="9" borderId="24" xfId="0" applyFont="1" applyFill="1" applyBorder="1" applyAlignment="1">
      <alignment horizontal="center" vertical="center" wrapText="1"/>
    </xf>
    <xf numFmtId="0" fontId="12" fillId="8" borderId="24" xfId="49" applyFont="1" applyFill="1" applyBorder="1" applyAlignment="1">
      <alignment horizontal="center" vertical="center" wrapText="1"/>
    </xf>
    <xf numFmtId="0" fontId="12" fillId="9" borderId="24" xfId="49" applyFont="1" applyFill="1" applyBorder="1" applyAlignment="1">
      <alignment horizontal="center" vertical="center" wrapText="1"/>
    </xf>
    <xf numFmtId="0" fontId="1" fillId="2" borderId="43" xfId="0" applyFont="1" applyFill="1" applyBorder="1" applyAlignment="1">
      <alignment horizontal="center" vertical="center"/>
    </xf>
    <xf numFmtId="0" fontId="0" fillId="0" borderId="51" xfId="0" applyBorder="1"/>
    <xf numFmtId="58" fontId="0" fillId="0" borderId="24" xfId="0" applyNumberFormat="1" applyBorder="1" applyAlignment="1">
      <alignment horizontal="center" vertical="center" wrapText="1"/>
    </xf>
    <xf numFmtId="0" fontId="0" fillId="0" borderId="41" xfId="0" applyBorder="1" applyAlignment="1">
      <alignment vertical="center"/>
    </xf>
    <xf numFmtId="0" fontId="0" fillId="0" borderId="42" xfId="0" applyBorder="1"/>
    <xf numFmtId="58" fontId="5" fillId="0" borderId="41" xfId="0" applyNumberFormat="1" applyFont="1" applyBorder="1" applyAlignment="1">
      <alignment horizontal="center" vertical="center" wrapText="1"/>
    </xf>
    <xf numFmtId="0" fontId="10" fillId="0" borderId="42" xfId="0" applyFont="1" applyBorder="1"/>
    <xf numFmtId="9" fontId="10" fillId="0" borderId="0" xfId="3" applyFont="1"/>
    <xf numFmtId="58" fontId="10" fillId="0" borderId="26" xfId="0" applyNumberFormat="1" applyFont="1" applyBorder="1" applyAlignment="1">
      <alignment horizontal="center" vertical="center" wrapText="1"/>
    </xf>
    <xf numFmtId="58" fontId="5" fillId="0" borderId="43" xfId="0" applyNumberFormat="1" applyFont="1" applyBorder="1" applyAlignment="1">
      <alignment horizontal="center" vertical="center" wrapText="1"/>
    </xf>
    <xf numFmtId="0" fontId="16" fillId="0" borderId="0" xfId="0" applyFont="1" applyAlignment="1">
      <alignment vertical="center" wrapText="1"/>
    </xf>
    <xf numFmtId="0" fontId="0" fillId="0" borderId="0" xfId="0" applyFont="1" applyAlignment="1">
      <alignment vertical="center"/>
    </xf>
    <xf numFmtId="58" fontId="0" fillId="0" borderId="0" xfId="0" applyNumberFormat="1" applyAlignment="1">
      <alignment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tableStyles count="0" defaultTableStyle="TableStyleMedium9" defaultPivotStyle="PivotStyleLight16"/>
  <colors>
    <mruColors>
      <color rgb="003366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50" b="1" i="0" u="none" strike="noStrike" kern="1200" baseline="0">
                <a:solidFill>
                  <a:srgbClr val="000000"/>
                </a:solidFill>
                <a:latin typeface="Arial" panose="020B0604020202020204"/>
                <a:ea typeface="Arial" panose="020B0604020202020204"/>
                <a:cs typeface="Arial" panose="020B0604020202020204"/>
              </a:defRPr>
            </a:pPr>
            <a:r>
              <a:rPr lang="es-CO"/>
              <a:t>Gráfico del indicador E01.001</a:t>
            </a:r>
            <a:endParaRPr lang="es-CO"/>
          </a:p>
        </c:rich>
      </c:tx>
      <c:layout>
        <c:manualLayout>
          <c:xMode val="edge"/>
          <c:yMode val="edge"/>
          <c:x val="0.413990780154812"/>
          <c:y val="0.0259563817409422"/>
        </c:manualLayout>
      </c:layout>
      <c:overlay val="0"/>
      <c:spPr>
        <a:noFill/>
        <a:ln w="25400">
          <a:noFill/>
        </a:ln>
      </c:spPr>
    </c:title>
    <c:autoTitleDeleted val="0"/>
    <c:plotArea>
      <c:layout>
        <c:manualLayout>
          <c:layoutTarget val="inner"/>
          <c:xMode val="edge"/>
          <c:yMode val="edge"/>
          <c:x val="0.0391494899264081"/>
          <c:y val="0.117408970686066"/>
          <c:w val="0.870412844036697"/>
          <c:h val="0.762468681106612"/>
        </c:manualLayout>
      </c:layout>
      <c:barChart>
        <c:barDir val="col"/>
        <c:grouping val="clustered"/>
        <c:varyColors val="0"/>
        <c:ser>
          <c:idx val="0"/>
          <c:order val="0"/>
          <c:spPr>
            <a:solidFill>
              <a:srgbClr val="92D050"/>
            </a:solidFill>
          </c:spPr>
          <c:invertIfNegative val="0"/>
          <c:dLbls>
            <c:dLbl>
              <c:idx val="0"/>
              <c:layout>
                <c:manualLayout>
                  <c:x val="-0.00494993819592914"/>
                  <c:y val="0.19588671430717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197997527837166"/>
                  <c:y val="0.13201061181570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0989987639185831"/>
                  <c:y val="0.33215573295564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1.45196509758118e-16"/>
                  <c:y val="0.281054850962467"/>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875" b="0" i="0" u="none" strike="noStrike" kern="1200" baseline="0">
                    <a:solidFill>
                      <a:srgbClr val="000000"/>
                    </a:solidFill>
                    <a:latin typeface="Arial" panose="020B0604020202020204"/>
                    <a:ea typeface="Arial" panose="020B0604020202020204"/>
                    <a:cs typeface="Arial" panose="020B060402020202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pt idx="6" c:formatCode="m/d/yyyy">
                  <c:v>31/07/2024</c:v>
                </c:pt>
                <c:pt idx="7" c:formatCode="m/d/yyyy">
                  <c:v>31/08/2024</c:v>
                </c:pt>
                <c:pt idx="8" c:formatCode="m/d/yyyy">
                  <c:v>30/09/2024</c:v>
                </c:pt>
                <c:pt idx="9" c:formatCode="m/d/yyyy">
                  <c:v>31/10/2024</c:v>
                </c:pt>
                <c:pt idx="10" c:formatCode="m/d/yyyy">
                  <c:v>10/11/2024</c:v>
                </c:pt>
                <c:pt idx="11" c:formatCode="m/d/yyyy">
                  <c:v>31/12/2024</c:v>
                </c:pt>
              </c:strCache>
            </c:strRef>
          </c:cat>
          <c:val>
            <c:numRef>
              <c:f>'E01.001 VAR. QUEJAS Y RECL'!$B$30:$B$41</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invertIfNegative val="0"/>
          <c:dLbls>
            <c:delete val="1"/>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pt idx="6" c:formatCode="m/d/yyyy">
                  <c:v>31/07/2024</c:v>
                </c:pt>
                <c:pt idx="7" c:formatCode="m/d/yyyy">
                  <c:v>31/08/2024</c:v>
                </c:pt>
                <c:pt idx="8" c:formatCode="m/d/yyyy">
                  <c:v>30/09/2024</c:v>
                </c:pt>
                <c:pt idx="9" c:formatCode="m/d/yyyy">
                  <c:v>31/10/2024</c:v>
                </c:pt>
                <c:pt idx="10" c:formatCode="m/d/yyyy">
                  <c:v>10/11/2024</c:v>
                </c:pt>
                <c:pt idx="11" c:formatCode="m/d/yyyy">
                  <c:v>31/12/2024</c:v>
                </c:pt>
              </c:strCache>
            </c:strRef>
          </c:cat>
          <c:val>
            <c:numRef>
              <c:f>'E01.001 VAR. QUEJAS Y RECL'!$C$30:$C$41</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invertIfNegative val="0"/>
          <c:dLbls>
            <c:delete val="1"/>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pt idx="6" c:formatCode="m/d/yyyy">
                  <c:v>31/07/2024</c:v>
                </c:pt>
                <c:pt idx="7" c:formatCode="m/d/yyyy">
                  <c:v>31/08/2024</c:v>
                </c:pt>
                <c:pt idx="8" c:formatCode="m/d/yyyy">
                  <c:v>30/09/2024</c:v>
                </c:pt>
                <c:pt idx="9" c:formatCode="m/d/yyyy">
                  <c:v>31/10/2024</c:v>
                </c:pt>
                <c:pt idx="10" c:formatCode="m/d/yyyy">
                  <c:v>10/11/2024</c:v>
                </c:pt>
                <c:pt idx="11" c:formatCode="m/d/yyyy">
                  <c:v>31/12/2024</c:v>
                </c:pt>
              </c:strCache>
            </c:strRef>
          </c:cat>
          <c:val>
            <c:numRef>
              <c:f>'E01.001 VAR. QUEJAS Y RECL'!$D$30:$D$41</c:f>
              <c:numCache>
                <c:formatCode>0%</c:formatCode>
                <c:ptCount val="12"/>
                <c:pt idx="0">
                  <c:v>-0.583333333333333</c:v>
                </c:pt>
                <c:pt idx="1" c:formatCode="General">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2112"/>
        <c:crosses val="autoZero"/>
        <c:auto val="1"/>
        <c:lblAlgn val="ctr"/>
        <c:lblOffset val="100"/>
        <c:tickLblSkip val="1"/>
        <c:noMultiLvlLbl val="1"/>
      </c:catAx>
      <c:valAx>
        <c:axId val="82442112"/>
        <c:scaling>
          <c:orientation val="minMax"/>
        </c:scaling>
        <c:delete val="0"/>
        <c:axPos val="l"/>
        <c:majorGridlines>
          <c:spPr>
            <a:ln w="3175" cap="flat" cmpd="sng" algn="ctr">
              <a:solidFill>
                <a:srgbClr val="000000"/>
              </a:solidFill>
              <a:prstDash val="solid"/>
              <a:round/>
            </a:ln>
          </c:spPr>
        </c:majorGridlines>
        <c:title>
          <c:tx>
            <c:rich>
              <a:bodyPr rot="0" spcFirstLastPara="0" vertOverflow="ellipsis" vert="horz" wrap="square" anchor="ctr" anchorCtr="1"/>
              <a:lstStyle/>
              <a:p>
                <a:pPr>
                  <a:defRPr lang="es-CO" sz="875"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30284543340637"/>
              <c:y val="0.912144207362681"/>
            </c:manualLayout>
          </c:layout>
          <c:overlay val="0"/>
          <c:spPr>
            <a:noFill/>
            <a:ln w="25400">
              <a:noFill/>
            </a:ln>
          </c:spPr>
        </c:title>
        <c:numFmt formatCode="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extLst>
      <c:ext uri="{0b15fc19-7d7d-44ad-8c2d-2c3a37ce22c3}">
        <chartProps xmlns="https://web.wps.cn/et/2018/main" chartId="{8facf5b5-134b-48e2-9397-44bde48fbed8}"/>
      </c:ext>
    </c:extLst>
  </c:chart>
  <c:spPr>
    <a:solidFill>
      <a:srgbClr val="FFFFFF"/>
    </a:solidFill>
    <a:ln w="3175" cap="flat" cmpd="sng" algn="ctr">
      <a:solidFill>
        <a:srgbClr val="000000"/>
      </a:solidFill>
      <a:prstDash val="solid"/>
      <a:round/>
    </a:ln>
  </c:spPr>
  <c:txPr>
    <a:bodyPr/>
    <a:lstStyle/>
    <a:p>
      <a:pPr>
        <a:defRPr lang="es-ES" sz="87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s-CO"/>
              <a:t>GRAFICO DE QUEJAS </a:t>
            </a:r>
            <a:endParaRPr lang="es-CO"/>
          </a:p>
        </c:rich>
      </c:tx>
      <c:layout/>
      <c:overlay val="0"/>
      <c:spPr>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a:solidFill>
              <a:schemeClr val="accent2"/>
            </a:solidFill>
            <a:ln>
              <a:noFill/>
            </a:ln>
            <a:effectLst/>
            <a:sp3d/>
          </c:spPr>
          <c:invertIfNegative val="0"/>
          <c:dLbls>
            <c:dLbl>
              <c:idx val="0"/>
              <c:layout>
                <c:manualLayout>
                  <c:x val="0.00720728886245617"/>
                  <c:y val="0.00187003300092876"/>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3963999956546"/>
                      <c:h val="0.0485649042808148"/>
                    </c:manualLayout>
                  </c15:layout>
                </c:ext>
              </c:extLst>
            </c:dLbl>
            <c:dLbl>
              <c:idx val="1"/>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448248382789571"/>
                    </c:manualLayout>
                  </c15:layout>
                </c:ext>
              </c:extLst>
            </c:dLbl>
            <c:dLbl>
              <c:idx val="2"/>
              <c:layout>
                <c:manualLayout>
                  <c:x val="0.00536941580756014"/>
                  <c:y val="-0.0025500196155355"/>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0292096219931"/>
                      <c:h val="0.0725774813652413"/>
                    </c:manualLayout>
                  </c15:layout>
                </c:ext>
              </c:extLst>
            </c:dLbl>
            <c:dLbl>
              <c:idx val="4"/>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597851022863878"/>
                    </c:manualLayout>
                  </c15:layout>
                </c:ext>
              </c:extLst>
            </c:dLbl>
            <c:dLbl>
              <c:idx val="5"/>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258635799603628"/>
                      <c:h val="0.0710053002919607"/>
                    </c:manualLayout>
                  </c15:layout>
                </c:ext>
              </c:extLst>
            </c:dLbl>
            <c:dLbl>
              <c:idx val="6"/>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710053002919607"/>
                    </c:manualLayout>
                  </c15:layout>
                </c:ext>
              </c:extLst>
            </c:dLbl>
            <c:dLbl>
              <c:idx val="7"/>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320411866387934"/>
                      <c:h val="0.0597851022863878"/>
                    </c:manualLayout>
                  </c15:layout>
                </c:ext>
              </c:extLst>
            </c:dLbl>
            <c:dLbl>
              <c:idx val="8"/>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560450362845301"/>
                    </c:manualLayout>
                  </c15:layout>
                </c:ext>
              </c:extLst>
            </c:dLbl>
            <c:spPr>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QUEJAS'!$D$5:$D$16</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tx>
            <c:strRef>
              <c:f>'GRAFICO I QUEJAS'!$E$2:$E$4</c:f>
              <c:strCache>
                <c:ptCount val="1"/>
                <c:pt idx="0">
                  <c:v>Malo  &gt; 15 quejas % Logro</c:v>
                </c:pt>
              </c:strCache>
            </c:strRef>
          </c:tx>
          <c:spPr>
            <a:solidFill>
              <a:schemeClr val="accent3"/>
            </a:solidFill>
            <a:ln>
              <a:noFill/>
            </a:ln>
            <a:effectLst/>
            <a:sp3d/>
          </c:spPr>
          <c:invertIfNegative val="0"/>
          <c:dLbls>
            <c:dLbl>
              <c:idx val="0"/>
              <c:layout>
                <c:manualLayout>
                  <c:x val="0.0164736178091483"/>
                  <c:y val="-0.003740066001857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23552133568612"/>
                  <c:y val="0"/>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QUEJAS'!$E$5:$E$16</c:f>
              <c:numCache>
                <c:formatCode>0%</c:formatCode>
                <c:ptCount val="12"/>
                <c:pt idx="0">
                  <c:v>-0.583333333333333</c:v>
                </c:pt>
                <c:pt idx="1">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LegendKey val="0"/>
          <c:showVal val="0"/>
          <c:showCatName val="0"/>
          <c:showSerName val="0"/>
          <c:showPercent val="0"/>
          <c:showBubbleSize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d7222bd8-9cc7-4140-b65f-965cb9e52d3d}"/>
      </c:ext>
    </c:extLst>
  </c:chart>
  <c:spPr>
    <a:solidFill>
      <a:schemeClr val="bg1"/>
    </a:solidFill>
    <a:ln w="9525" cap="flat" cmpd="sng" algn="ctr">
      <a:solidFill>
        <a:schemeClr val="tx1">
          <a:lumMod val="15000"/>
          <a:lumOff val="85000"/>
        </a:schemeClr>
      </a:solidFill>
      <a:round/>
    </a:ln>
    <a:effectLst/>
  </c:spPr>
  <c:txPr>
    <a:bodyPr/>
    <a:lstStyle/>
    <a:p>
      <a:pPr>
        <a:defRPr lang="es-E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800" b="1" i="0" u="none" strike="noStrike" kern="1200" baseline="0">
                <a:solidFill>
                  <a:srgbClr val="000000"/>
                </a:solidFill>
                <a:latin typeface="Calibri" panose="020F0502020204030204"/>
                <a:ea typeface="Calibri" panose="020F0502020204030204"/>
                <a:cs typeface="Calibri" panose="020F0502020204030204"/>
              </a:defRPr>
            </a:pPr>
            <a:r>
              <a:rPr lang="es-CO"/>
              <a:t>Gráfico del indicador E01.002</a:t>
            </a:r>
            <a:endParaRPr lang="es-CO"/>
          </a:p>
        </c:rich>
      </c:tx>
      <c:layout>
        <c:manualLayout>
          <c:xMode val="edge"/>
          <c:yMode val="edge"/>
          <c:x val="0.363938848049899"/>
          <c:y val="0.0204743785119154"/>
        </c:manualLayout>
      </c:layout>
      <c:overlay val="0"/>
    </c:title>
    <c:autoTitleDeleted val="0"/>
    <c:plotArea>
      <c:layout>
        <c:manualLayout>
          <c:layoutTarget val="inner"/>
          <c:xMode val="edge"/>
          <c:yMode val="edge"/>
          <c:x val="0.116945078964106"/>
          <c:y val="0.10380833290939"/>
          <c:w val="0.870412844036697"/>
          <c:h val="0.800547516099295"/>
        </c:manualLayout>
      </c:layout>
      <c:barChart>
        <c:barDir val="col"/>
        <c:grouping val="clustered"/>
        <c:varyColors val="0"/>
        <c:ser>
          <c:idx val="2"/>
          <c:order val="1"/>
          <c:tx>
            <c:strRef>
              <c:f>'E01.002 EFECT RTA'!$D$24</c:f>
              <c:strCache>
                <c:ptCount val="1"/>
                <c:pt idx="0">
                  <c:v>% Logro</c:v>
                </c:pt>
              </c:strCache>
            </c:strRef>
          </c:tx>
          <c:invertIfNegative val="0"/>
          <c:dLbls>
            <c:numFmt formatCode="General" sourceLinked="1"/>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'E01.002 EFECT RTA'!$A$25:$A$44</c:f>
              <c:strCache>
                <c:ptCount val="12"/>
                <c:pt idx="0" c:formatCode="m/d/yyyy">
                  <c:v>31/01/2024</c:v>
                </c:pt>
                <c:pt idx="1" c:formatCode="m/d/yyyy">
                  <c:v>28/02/2024</c:v>
                </c:pt>
                <c:pt idx="2" c:formatCode="m/d/yyyy">
                  <c:v>31/03/2024</c:v>
                </c:pt>
                <c:pt idx="3" c:formatCode="m/d/yyyy">
                  <c:v>30/04/2024</c:v>
                </c:pt>
                <c:pt idx="4" c:formatCode="m/d/yyyy">
                  <c:v>31/05/2024</c:v>
                </c:pt>
                <c:pt idx="5" c:formatCode="m/d/yyyy">
                  <c:v>30/06/2024</c:v>
                </c:pt>
                <c:pt idx="6" c:formatCode="m/d/yyyy">
                  <c:v>31/07/2024</c:v>
                </c:pt>
                <c:pt idx="7" c:formatCode="m/d/yyyy">
                  <c:v>31/08/2024</c:v>
                </c:pt>
                <c:pt idx="8" c:formatCode="m/d/yyyy">
                  <c:v>30/09/2024</c:v>
                </c:pt>
                <c:pt idx="9" c:formatCode="m/d/yyyy">
                  <c:v>31/10/2024</c:v>
                </c:pt>
                <c:pt idx="10" c:formatCode="m/d/yyyy">
                  <c:v>30/11/2024</c:v>
                </c:pt>
                <c:pt idx="11" c:formatCode="m/d/yyyy">
                  <c:v>31/12/2024</c:v>
                </c:pt>
              </c:strCache>
            </c:strRef>
          </c:cat>
          <c:val>
            <c:numRef>
              <c:f>'E01.002 EFECT RTA'!$D$25:$D$44</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LegendKey val="0"/>
          <c:showVal val="0"/>
          <c:showCatName val="0"/>
          <c:showSerName val="0"/>
          <c:showPercent val="0"/>
          <c:showBubbleSize val="0"/>
        </c:dLbls>
        <c:gapWidth val="150"/>
        <c:axId val="101519360"/>
        <c:axId val="101520896"/>
        <c:extLst>
          <c:ext xmlns:c15="http://schemas.microsoft.com/office/drawing/2012/chart" uri="{02D57815-91ED-43cb-92C2-25804820EDAC}">
            <c15:filteredBarSeries>
              <c15:ser>
                <c:idx val="0"/>
                <c:order val="0"/>
                <c:tx>
                  <c:strRef>
                    <c:extLst>
                      <c:ext uri="{02D57815-91ED-43cb-92C2-25804820EDAC}">
                        <c15:formulaRef>
                          <c15:sqref>'E01.002 EFECT RTA'!$B$24</c15:sqref>
                        </c15:formulaRef>
                      </c:ext>
                    </c:extLst>
                    <c:strCache>
                      <c:ptCount val="1"/>
                      <c:pt idx="0">
                        <c:v>Meta</c:v>
                      </c:pt>
                    </c:strCache>
                  </c:strRef>
                </c:tx>
                <c:spPr>
                  <a:solidFill>
                    <a:srgbClr val="92D050"/>
                  </a:solidFill>
                </c:spPr>
                <c:invertIfNegative val="0"/>
                <c:dLbls>
                  <c:dLbl>
                    <c:idx val="0"/>
                    <c:layout>
                      <c:manualLayout>
                        <c:x val="0.0068259385665529"/>
                        <c:y val="0.16049377515512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227531285551763"/>
                        <c:y val="0.18518512517898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568828213879408"/>
                        <c:y val="0.23456782522671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solidFill>
                      <a:schemeClr val="bg1"/>
                    </a:solidFill>
                    <a:ln>
                      <a:noFill/>
                    </a:ln>
                    <a:effectLst/>
                  </c:spPr>
                  <c:txPr>
                    <a:bodyPr rot="0" spcFirstLastPara="0" vertOverflow="ellipsis" vert="horz" wrap="square" lIns="38100" tIns="19050" rIns="38100" bIns="19050"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extLst>
                      <c:ext uri="{02D57815-91ED-43cb-92C2-25804820EDAC}">
                        <c15:fullRef>
                          <c15:sqref/>
                        </c15:fullRef>
                        <c15:formulaRef>
                          <c15:sqref>'E01.002 EFECT RTA'!$A$25:$A$44</c15:sqref>
                        </c15:formulaRef>
                      </c:ext>
                    </c:extLst>
                    <c:strCache>
                      <c:ptCount val="12"/>
                      <c:pt idx="0" c:formatCode="m/d/yyyy">
                        <c:v>31/01/2024</c:v>
                      </c:pt>
                      <c:pt idx="1" c:formatCode="m/d/yyyy">
                        <c:v>28/02/2024</c:v>
                      </c:pt>
                      <c:pt idx="2" c:formatCode="m/d/yyyy">
                        <c:v>31/03/2024</c:v>
                      </c:pt>
                      <c:pt idx="3" c:formatCode="m/d/yyyy">
                        <c:v>30/04/2024</c:v>
                      </c:pt>
                      <c:pt idx="4" c:formatCode="m/d/yyyy">
                        <c:v>31/05/2024</c:v>
                      </c:pt>
                      <c:pt idx="5" c:formatCode="m/d/yyyy">
                        <c:v>30/06/2024</c:v>
                      </c:pt>
                      <c:pt idx="6" c:formatCode="m/d/yyyy">
                        <c:v>31/07/2024</c:v>
                      </c:pt>
                      <c:pt idx="7" c:formatCode="m/d/yyyy">
                        <c:v>31/08/2024</c:v>
                      </c:pt>
                      <c:pt idx="8" c:formatCode="m/d/yyyy">
                        <c:v>30/09/2024</c:v>
                      </c:pt>
                      <c:pt idx="9" c:formatCode="m/d/yyyy">
                        <c:v>31/10/2024</c:v>
                      </c:pt>
                      <c:pt idx="10" c:formatCode="m/d/yyyy">
                        <c:v>30/11/2024</c:v>
                      </c:pt>
                      <c:pt idx="11" c:formatCode="m/d/yyyy">
                        <c:v>31/12/2024</c:v>
                      </c:pt>
                    </c:strCache>
                  </c:strRef>
                </c:cat>
                <c:val>
                  <c:numRef>
                    <c:extLst>
                      <c:ext uri="{02D57815-91ED-43cb-92C2-25804820EDAC}">
                        <c15:formulaRef>
                          <c15:sqref>'E01.002 EFECT RTA'!$B$25:$B$44</c15:sqref>
                        </c15:formulaRef>
                      </c:ext>
                    </c:extLst>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15:ser>
            </c15:filteredBarSeries>
          </c:ext>
        </c:extLst>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101520896"/>
        <c:crosses val="autoZero"/>
        <c:auto val="1"/>
        <c:lblAlgn val="ctr"/>
        <c:lblOffset val="100"/>
        <c:tickLblSkip val="1"/>
        <c:noMultiLvlLbl val="1"/>
      </c:catAx>
      <c:valAx>
        <c:axId val="101520896"/>
        <c:scaling>
          <c:orientation val="minMax"/>
        </c:scaling>
        <c:delete val="0"/>
        <c:axPos val="l"/>
        <c:majorGridlines/>
        <c:title>
          <c:tx>
            <c:rich>
              <a:bodyPr rot="-5400000" spcFirstLastPara="0" vertOverflow="ellipsis" vert="horz" wrap="square" anchor="ctr" anchorCtr="1"/>
              <a:lstStyle/>
              <a:p>
                <a:pPr>
                  <a:defRPr lang="es-CO" sz="1000" b="1" i="0" u="none" strike="noStrike" kern="1200" baseline="0">
                    <a:solidFill>
                      <a:srgbClr val="000000"/>
                    </a:solidFill>
                    <a:latin typeface="Calibri" panose="020F0502020204030204"/>
                    <a:ea typeface="Calibri" panose="020F0502020204030204"/>
                    <a:cs typeface="Calibri" panose="020F0502020204030204"/>
                  </a:defRPr>
                </a:pPr>
                <a:r>
                  <a:rPr lang="es-CO"/>
                  <a:t>Resultados de la medición</a:t>
                </a:r>
                <a:endParaRPr lang="es-CO"/>
              </a:p>
            </c:rich>
          </c:tx>
          <c:layout>
            <c:manualLayout>
              <c:xMode val="edge"/>
              <c:yMode val="edge"/>
              <c:x val="0.0183485980336378"/>
              <c:y val="0.404372111936719"/>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crossAx val="101519360"/>
        <c:crosses val="autoZero"/>
        <c:crossBetween val="between"/>
      </c:valAx>
    </c:plotArea>
    <c:plotVisOnly val="1"/>
    <c:dispBlanksAs val="gap"/>
    <c:showDLblsOverMax val="0"/>
    <c:extLst>
      <c:ext uri="{0b15fc19-7d7d-44ad-8c2d-2c3a37ce22c3}">
        <chartProps xmlns="https://web.wps.cn/et/2018/main" chartId="{96d9f929-c0ed-40d4-9132-8f85508e8baf}"/>
      </c:ext>
    </c:extLst>
  </c:chart>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488188976"/>
          <c:y val="0.00352824749365345"/>
        </c:manualLayout>
      </c:layout>
      <c:overlay val="0"/>
      <c:spPr>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a:solidFill>
              <a:schemeClr val="accent1"/>
            </a:solidFill>
            <a:ln>
              <a:solidFill>
                <a:srgbClr val="00000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a:solidFill>
              <a:schemeClr val="accent2"/>
            </a:solidFill>
            <a:ln>
              <a:solidFill>
                <a:srgbClr val="00B05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EFEC'!$D$6:$D$17</c:f>
              <c:numCache>
                <c:formatCode>#,##0.0000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a:ln w="28575" cap="rnd" cmpd="sng" algn="ctr">
              <a:solidFill>
                <a:schemeClr val="accent3"/>
              </a:solidFill>
              <a:prstDash val="solid"/>
              <a:round/>
            </a:ln>
            <a:effectLst/>
          </c:spPr>
          <c:marker>
            <c:symbol val="none"/>
          </c:marker>
          <c:dLbls>
            <c:dLbl>
              <c:idx val="0"/>
              <c:layout>
                <c:manualLayout>
                  <c:x val="-0.0222222222222222"/>
                  <c:y val="-0.13989071038251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11111111111111"/>
                  <c:y val="-0.135519297792694"/>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687665791776028"/>
                      <c:h val="0.0436504453336775"/>
                    </c:manualLayout>
                  </c15:layout>
                </c:ext>
              </c:extLst>
            </c:dLbl>
            <c:dLbl>
              <c:idx val="2"/>
              <c:layout>
                <c:manualLayout>
                  <c:x val="0.00888897637795276"/>
                  <c:y val="-0.104917860677251"/>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54332458442695"/>
                      <c:h val="0.0873662923282131"/>
                    </c:manualLayout>
                  </c15:layout>
                </c:ext>
              </c:extLst>
            </c:dLbl>
            <c:dLbl>
              <c:idx val="3"/>
              <c:layout>
                <c:manualLayout>
                  <c:x val="-0.0266665791776028"/>
                  <c:y val="0.074316767781076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32110236220472"/>
                      <c:h val="0.078623122929306"/>
                    </c:manualLayout>
                  </c15:layout>
                </c:ext>
              </c:extLst>
            </c:dLbl>
            <c:dLbl>
              <c:idx val="4"/>
              <c:layout>
                <c:manualLayout>
                  <c:x val="-0.00888888888888889"/>
                  <c:y val="-0.10491803278688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55555555555556"/>
                  <c:y val="-0.1530054644808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0666666666666667"/>
                  <c:y val="-0.113661202185792"/>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
                  <c:y val="-0.1355191256830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133333333333333"/>
                  <c:y val="-0.11803278688524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prstDash val="solid"/>
                      <a:round/>
                    </a:ln>
                    <a:effectLst/>
                  </c:spPr>
                </c15:leaderLines>
              </c:ext>
            </c:extLst>
          </c:dLbls>
          <c:trendline>
            <c:spPr>
              <a:ln w="19050" cap="rnd" cmpd="sng" algn="ctr">
                <a:solidFill>
                  <a:schemeClr val="accent3"/>
                </a:solidFill>
                <a:prstDash val="sysDot"/>
                <a:round/>
              </a:ln>
              <a:effectLst/>
            </c:spPr>
            <c:trendlineType val="linear"/>
            <c:dispRSqr val="0"/>
            <c:dispEq val="0"/>
          </c:trendline>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EFEC'!$E$6:$E$17</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mooth val="0"/>
        </c:ser>
        <c:dLbls>
          <c:showLegendKey val="0"/>
          <c:showVal val="0"/>
          <c:showCatName val="0"/>
          <c:showSerName val="0"/>
          <c:showPercent val="0"/>
          <c:showBubbleSize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kern="1200" baseline="0">
                <a:solidFill>
                  <a:schemeClr val="tx1"/>
                </a:solidFill>
                <a:latin typeface="+mn-lt"/>
                <a:ea typeface="+mn-ea"/>
                <a:cs typeface="+mn-cs"/>
              </a:defRPr>
            </a:p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52751"/>
        <c:crosses val="max"/>
        <c:crossBetween val="between"/>
      </c:val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094f1f54-7f23-45bc-beb9-66b16206c5bb}"/>
      </c:ext>
    </c:extLst>
  </c:chart>
  <c:spPr>
    <a:solidFill>
      <a:schemeClr val="bg1"/>
    </a:solidFill>
    <a:ln w="9525" cap="flat" cmpd="sng" algn="ctr">
      <a:solidFill>
        <a:schemeClr val="tx1">
          <a:lumMod val="15000"/>
          <a:lumOff val="85000"/>
        </a:schemeClr>
      </a:solidFill>
      <a:prstDash val="solid"/>
      <a:round/>
    </a:ln>
    <a:effectLst/>
  </c:spPr>
  <c:txPr>
    <a:bodyPr/>
    <a:lstStyle/>
    <a:p>
      <a:pPr>
        <a:defRPr lang="es-ES"/>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1"/>
    <c:plotArea>
      <c:layout>
        <c:manualLayout>
          <c:layoutTarget val="inner"/>
          <c:xMode val="edge"/>
          <c:yMode val="edge"/>
          <c:x val="0.0565177378073174"/>
          <c:y val="0.110952464275299"/>
          <c:w val="0.942743009320906"/>
          <c:h val="0.611814345991561"/>
        </c:manualLayout>
      </c:layout>
      <c:lineChart>
        <c:grouping val="standard"/>
        <c:varyColors val="0"/>
        <c:ser>
          <c:idx val="0"/>
          <c:order val="0"/>
          <c:spPr>
            <a:ln w="38100" cap="rnd" cmpd="sng" algn="ctr">
              <a:solidFill>
                <a:schemeClr val="accent2">
                  <a:lumMod val="75000"/>
                </a:schemeClr>
              </a:solidFill>
              <a:prstDash val="solid"/>
              <a:round/>
            </a:ln>
          </c:spPr>
          <c:marker>
            <c:spPr>
              <a:solidFill>
                <a:schemeClr val="accent2">
                  <a:lumMod val="75000"/>
                </a:schemeClr>
              </a:solidFill>
            </c:spPr>
          </c:marker>
          <c:dLbls>
            <c:dLbl>
              <c:idx val="0"/>
              <c:layout>
                <c:manualLayout>
                  <c:x val="-0.0286817097046172"/>
                  <c:y val="0.091882674065762"/>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294550810014728"/>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235640648011782"/>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0.0216003927344134"/>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4"/>
              <c:layout>
                <c:manualLayout>
                  <c:x val="-0.0201465201465201"/>
                  <c:y val="0.0675105485232068"/>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99637023593467"/>
                  <c:y val="0.0801909428434319"/>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272232304900182"/>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9"/>
              <c:layout>
                <c:manualLayout>
                  <c:x val="-0.0290381125226862"/>
                  <c:y val="0.0744630183546154"/>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spPr>
              <a:noFill/>
              <a:ln w="25400">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layout>
                <c:manualLayout>
                  <c:x val="0"/>
                  <c:y val="-0.04740740740740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pt idx="3">
                  <c:v>51</c:v>
                </c:pt>
                <c:pt idx="4">
                  <c:v>45</c:v>
                </c:pt>
                <c:pt idx="5">
                  <c:v>51</c:v>
                </c:pt>
                <c:pt idx="6">
                  <c:v>61</c:v>
                </c:pt>
                <c:pt idx="7">
                  <c:v>41</c:v>
                </c:pt>
                <c:pt idx="8">
                  <c:v>41</c:v>
                </c:pt>
                <c:pt idx="9">
                  <c:v>43</c:v>
                </c:pt>
                <c:pt idx="10">
                  <c:v>47</c:v>
                </c:pt>
                <c:pt idx="11">
                  <c:v>48</c:v>
                </c:pt>
                <c:pt idx="12">
                  <c:v>41</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3104"/>
        <c:crosses val="autoZero"/>
        <c:crossBetween val="between"/>
      </c:valAx>
    </c:plotArea>
    <c:plotVisOnly val="1"/>
    <c:dispBlanksAs val="gap"/>
    <c:showDLblsOverMax val="0"/>
    <c:extLst>
      <c:ext uri="{0b15fc19-7d7d-44ad-8c2d-2c3a37ce22c3}">
        <chartProps xmlns="https://web.wps.cn/et/2018/main" chartId="{143a2c6d-59a6-4d65-8b7d-1fca2bc0136f}"/>
      </c:ext>
    </c:extLst>
  </c:chart>
  <c:spPr>
    <a:solidFill>
      <a:schemeClr val="lt1"/>
    </a:solidFill>
    <a:ln w="25400" cap="flat" cmpd="sng" algn="ctr">
      <a:solidFill>
        <a:schemeClr val="accent2">
          <a:lumMod val="75000"/>
        </a:schemeClr>
      </a:solidFill>
      <a:prstDash val="solid"/>
      <a:round/>
    </a:ln>
  </c:spPr>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75" b="1" i="0" u="none" strike="noStrike" kern="1200" baseline="0">
                <a:solidFill>
                  <a:srgbClr val="000000"/>
                </a:solidFill>
                <a:latin typeface="Arial" panose="020B0604020202020204"/>
                <a:ea typeface="Arial" panose="020B0604020202020204"/>
                <a:cs typeface="Arial" panose="020B0604020202020204"/>
              </a:defRPr>
            </a:pPr>
            <a:r>
              <a:rPr lang="en-US"/>
              <a:t> </a:t>
            </a:r>
            <a:endParaRPr lang="en-US"/>
          </a:p>
        </c:rich>
      </c:tx>
      <c:layout>
        <c:manualLayout>
          <c:xMode val="edge"/>
          <c:yMode val="edge"/>
          <c:x val="0.410247337867297"/>
          <c:y val="0.0384209317585302"/>
        </c:manualLayout>
      </c:layout>
      <c:overlay val="0"/>
      <c:spPr>
        <a:noFill/>
        <a:ln w="25400">
          <a:noFill/>
        </a:ln>
      </c:spPr>
    </c:title>
    <c:autoTitleDeleted val="0"/>
    <c:plotArea>
      <c:layout>
        <c:manualLayout>
          <c:layoutTarget val="inner"/>
          <c:xMode val="edge"/>
          <c:yMode val="edge"/>
          <c:x val="0.066850732056283"/>
          <c:y val="0.0215521653543307"/>
          <c:w val="0.967194570135747"/>
          <c:h val="0.888131560242822"/>
        </c:manualLayout>
      </c:layout>
      <c:barChart>
        <c:barDir val="col"/>
        <c:grouping val="stacked"/>
        <c:varyColors val="0"/>
        <c:ser>
          <c:idx val="0"/>
          <c:order val="0"/>
          <c:invertIfNegative val="0"/>
          <c:dLbls>
            <c:spPr>
              <a:noFill/>
              <a:ln>
                <a:noFill/>
              </a:ln>
              <a:effectLst/>
            </c:spPr>
            <c:txPr>
              <a:bodyPr rot="0" spcFirstLastPara="0" vertOverflow="ellipsis" vert="horz" wrap="square" lIns="38100" tIns="19050" rIns="38100" bIns="19050" anchor="ctr" anchorCtr="1"/>
              <a:lstStyle/>
              <a:p>
                <a:pPr>
                  <a:defRPr lang="es-ES" sz="900" b="0" i="0" u="none" strike="noStrike" kern="1200" baseline="0">
                    <a:solidFill>
                      <a:srgbClr val="000000"/>
                    </a:solidFill>
                    <a:latin typeface="Arial" panose="020B0604020202020204"/>
                    <a:ea typeface="Arial" panose="020B0604020202020204"/>
                    <a:cs typeface="Arial" panose="020B0604020202020204"/>
                  </a:defRPr>
                </a:pPr>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numRef>
              <c:f>'E02.001 SATISFACCION CLIENTE'!$A$24</c:f>
              <c:numCache>
                <c:formatCode>m/d/yyyy</c:formatCode>
                <c:ptCount val="1"/>
                <c:pt idx="0" c:formatCode="m/d/yyyy">
                  <c:v>45299</c:v>
                </c:pt>
              </c:numCache>
            </c:numRef>
          </c:cat>
          <c:val>
            <c:numRef>
              <c:f>'E02.001 SATISFACCION CLIENTE'!$C$24</c:f>
              <c:numCache>
                <c:formatCode>General</c:formatCode>
                <c:ptCount val="1"/>
                <c:pt idx="0">
                  <c:v>0</c:v>
                </c:pt>
              </c:numCache>
            </c:numRef>
          </c:val>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2432"/>
        <c:crosses val="autoZero"/>
        <c:auto val="1"/>
        <c:lblOffset val="100"/>
        <c:baseTimeUnit val="days"/>
        <c:minorUnit val="1"/>
        <c:minorTimeUnit val="days"/>
      </c:dateAx>
      <c:valAx>
        <c:axId val="102082432"/>
        <c:scaling>
          <c:orientation val="minMax"/>
        </c:scaling>
        <c:delete val="0"/>
        <c:axPos val="l"/>
        <c:majorGridlines>
          <c:spPr>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0701754385964912"/>
              <c:y val="0.11190975269947"/>
            </c:manualLayout>
          </c:layout>
          <c:overlay val="0"/>
          <c:spPr>
            <a:noFill/>
            <a:ln w="25400">
              <a:noFill/>
            </a:ln>
          </c:spPr>
        </c:title>
        <c:numFmt formatCode="General"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0512"/>
        <c:crosses val="autoZero"/>
        <c:crossBetween val="between"/>
      </c:valAx>
      <c:spPr>
        <a:noFill/>
        <a:ln w="25400">
          <a:noFill/>
        </a:ln>
      </c:spPr>
    </c:plotArea>
    <c:plotVisOnly val="1"/>
    <c:dispBlanksAs val="gap"/>
    <c:showDLblsOverMax val="0"/>
    <c:extLst>
      <c:ext uri="{0b15fc19-7d7d-44ad-8c2d-2c3a37ce22c3}">
        <chartProps xmlns="https://web.wps.cn/et/2018/main" chartId="{12040594-b58a-42b3-9ab0-147139ecc6fd}"/>
      </c:ext>
    </c:extLst>
  </c:chart>
  <c:spPr>
    <a:solidFill>
      <a:srgbClr val="FFFFFF"/>
    </a:solidFill>
    <a:ln w="3175" cap="flat" cmpd="sng" algn="ctr">
      <a:solidFill>
        <a:srgbClr val="000000"/>
      </a:solidFill>
      <a:prstDash val="solid"/>
      <a:round/>
    </a:ln>
  </c:spPr>
  <c:txPr>
    <a:bodyPr/>
    <a:lstStyle/>
    <a:p>
      <a:pPr>
        <a:defRPr lang="es-ES" sz="9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6.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787977</xdr:colOff>
      <xdr:row>42</xdr:row>
      <xdr:rowOff>244619</xdr:rowOff>
    </xdr:from>
    <xdr:to>
      <xdr:col>8</xdr:col>
      <xdr:colOff>835602</xdr:colOff>
      <xdr:row>49</xdr:row>
      <xdr:rowOff>109682</xdr:rowOff>
    </xdr:to>
    <xdr:graphicFrame>
      <xdr:nvGraphicFramePr>
        <xdr:cNvPr id="171334" name="Chart 51"/>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a:fillRect/>
        </a:stretch>
      </xdr:blipFill>
      <xdr:spPr>
        <a:xfrm>
          <a:off x="44450" y="26670"/>
          <a:ext cx="3004185" cy="624840"/>
        </a:xfrm>
        <a:prstGeom prst="rect">
          <a:avLst/>
        </a:prstGeom>
      </xdr:spPr>
    </xdr:pic>
    <xdr:clientData/>
  </xdr:twoCellAnchor>
  <xdr:twoCellAnchor editAs="oneCell">
    <xdr:from>
      <xdr:col>0</xdr:col>
      <xdr:colOff>10795</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a:fillRect/>
        </a:stretch>
      </xdr:blipFill>
      <xdr:spPr>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6</xdr:col>
      <xdr:colOff>62865</xdr:colOff>
      <xdr:row>0</xdr:row>
      <xdr:rowOff>120650</xdr:rowOff>
    </xdr:from>
    <xdr:to>
      <xdr:col>14</xdr:col>
      <xdr:colOff>134302</xdr:colOff>
      <xdr:row>20</xdr:row>
      <xdr:rowOff>3174</xdr:rowOff>
    </xdr:to>
    <xdr:graphicFrame>
      <xdr:nvGraphicFramePr>
        <xdr:cNvPr id="4" name="Gráfico 3"/>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a:xfrm flipH="1" flipV="1">
          <a:off x="7286625" y="9173210"/>
          <a:ext cx="9525" cy="0"/>
        </a:xfrm>
        <a:prstGeom prst="line">
          <a:avLst/>
        </a:prstGeom>
        <a:noFill/>
        <a:ln w="28575">
          <a:solidFill>
            <a:srgbClr val="000000"/>
          </a:solidFill>
          <a:round/>
        </a:ln>
      </xdr:spPr>
    </xdr:sp>
    <xdr:clientData/>
  </xdr:twoCellAnchor>
  <xdr:twoCellAnchor>
    <xdr:from>
      <xdr:col>0</xdr:col>
      <xdr:colOff>463550</xdr:colOff>
      <xdr:row>66</xdr:row>
      <xdr:rowOff>19050</xdr:rowOff>
    </xdr:from>
    <xdr:to>
      <xdr:col>9</xdr:col>
      <xdr:colOff>701675</xdr:colOff>
      <xdr:row>85</xdr:row>
      <xdr:rowOff>28576</xdr:rowOff>
    </xdr:to>
    <xdr:graphicFrame>
      <xdr:nvGraphicFramePr>
        <xdr:cNvPr id="172318" name="Chart 29"/>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29210</xdr:rowOff>
    </xdr:from>
    <xdr:to>
      <xdr:col>0</xdr:col>
      <xdr:colOff>1209675</xdr:colOff>
      <xdr:row>5</xdr:row>
      <xdr:rowOff>147320</xdr:rowOff>
    </xdr:to>
    <xdr:pic>
      <xdr:nvPicPr>
        <xdr:cNvPr id="2" name="Imagen 1"/>
        <xdr:cNvPicPr>
          <a:picLocks noChangeAspect="1"/>
        </xdr:cNvPicPr>
      </xdr:nvPicPr>
      <xdr:blipFill>
        <a:blip r:embed="rId2"/>
        <a:stretch>
          <a:fillRect/>
        </a:stretch>
      </xdr:blipFill>
      <xdr:spPr>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a:fillRect/>
        </a:stretch>
      </xdr:blipFill>
      <xdr:spPr>
        <a:xfrm>
          <a:off x="95885" y="9201785"/>
          <a:ext cx="1040130" cy="768350"/>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5</xdr:col>
      <xdr:colOff>295275</xdr:colOff>
      <xdr:row>2</xdr:row>
      <xdr:rowOff>114300</xdr:rowOff>
    </xdr:from>
    <xdr:to>
      <xdr:col>12</xdr:col>
      <xdr:colOff>676275</xdr:colOff>
      <xdr:row>19</xdr:row>
      <xdr:rowOff>76200</xdr:rowOff>
    </xdr:to>
    <xdr:graphicFrame>
      <xdr:nvGraphicFramePr>
        <xdr:cNvPr id="2" name="Gráfico 1"/>
        <xdr:cNvGraphicFramePr/>
      </xdr:nvGraphicFramePr>
      <xdr:xfrm>
        <a:off x="5019675" y="438150"/>
        <a:ext cx="5514975" cy="2905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5</xdr:col>
      <xdr:colOff>504824</xdr:colOff>
      <xdr:row>4</xdr:row>
      <xdr:rowOff>142875</xdr:rowOff>
    </xdr:from>
    <xdr:to>
      <xdr:col>14</xdr:col>
      <xdr:colOff>685800</xdr:colOff>
      <xdr:row>10</xdr:row>
      <xdr:rowOff>295275</xdr:rowOff>
    </xdr:to>
    <xdr:graphicFrame>
      <xdr:nvGraphicFramePr>
        <xdr:cNvPr id="6" name="117 Gráfico"/>
        <xdr:cNvGraphicFramePr/>
      </xdr:nvGraphicFramePr>
      <xdr:xfrm>
        <a:off x="4228465" y="971550"/>
        <a:ext cx="6782435"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16</xdr:row>
      <xdr:rowOff>0</xdr:rowOff>
    </xdr:from>
    <xdr:to>
      <xdr:col>6</xdr:col>
      <xdr:colOff>9525</xdr:colOff>
      <xdr:row>16</xdr:row>
      <xdr:rowOff>0</xdr:rowOff>
    </xdr:to>
    <xdr:sp>
      <xdr:nvSpPr>
        <xdr:cNvPr id="2" name="Line 1"/>
        <xdr:cNvSpPr>
          <a:spLocks noChangeShapeType="1"/>
        </xdr:cNvSpPr>
      </xdr:nvSpPr>
      <xdr:spPr>
        <a:xfrm flipH="1" flipV="1">
          <a:off x="5514975" y="6334125"/>
          <a:ext cx="9525" cy="0"/>
        </a:xfrm>
        <a:prstGeom prst="line">
          <a:avLst/>
        </a:prstGeom>
        <a:noFill/>
        <a:ln w="28575">
          <a:solidFill>
            <a:srgbClr val="000000"/>
          </a:solidFill>
          <a:round/>
        </a:ln>
      </xdr:spPr>
    </xdr:sp>
    <xdr:clientData/>
  </xdr:twoCellAnchor>
  <xdr:twoCellAnchor>
    <xdr:from>
      <xdr:col>3</xdr:col>
      <xdr:colOff>0</xdr:colOff>
      <xdr:row>26</xdr:row>
      <xdr:rowOff>133351</xdr:rowOff>
    </xdr:from>
    <xdr:to>
      <xdr:col>7</xdr:col>
      <xdr:colOff>923925</xdr:colOff>
      <xdr:row>39</xdr:row>
      <xdr:rowOff>66676</xdr:rowOff>
    </xdr:to>
    <xdr:graphicFrame>
      <xdr:nvGraphicFramePr>
        <xdr:cNvPr id="6" name="Chart 62"/>
        <xdr:cNvGraphicFramePr/>
      </xdr:nvGraphicFramePr>
      <xdr:xfrm>
        <a:off x="2114550" y="10820400"/>
        <a:ext cx="5572125" cy="20383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a:fillRect/>
        </a:stretch>
      </xdr:blipFill>
      <xdr:spPr>
        <a:xfrm>
          <a:off x="9525" y="190500"/>
          <a:ext cx="811530" cy="625475"/>
        </a:xfrm>
        <a:prstGeom prst="rect">
          <a:avLst/>
        </a:prstGeom>
      </xdr:spPr>
    </xdr:pic>
    <xdr:clientData/>
  </xdr:twoCellAnchor>
  <xdr:twoCellAnchor editAs="oneCell">
    <xdr:from>
      <xdr:col>0</xdr:col>
      <xdr:colOff>86360</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a:fillRect/>
        </a:stretch>
      </xdr:blipFill>
      <xdr:spPr>
        <a:xfrm>
          <a:off x="86360" y="6657975"/>
          <a:ext cx="811530" cy="62547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1">
    <tabColor theme="6" tint="-0.249977111117893"/>
    <pageSetUpPr fitToPage="1"/>
  </sheetPr>
  <dimension ref="A1:Q51"/>
  <sheetViews>
    <sheetView tabSelected="1" view="pageBreakPreview" zoomScale="110" zoomScaleNormal="100" topLeftCell="A41" workbookViewId="0">
      <selection activeCell="C30" sqref="C30"/>
    </sheetView>
  </sheetViews>
  <sheetFormatPr defaultColWidth="11.4285714285714" defaultRowHeight="12.75"/>
  <cols>
    <col min="1" max="1" width="19.2857142857143" customWidth="1"/>
    <col min="2" max="2" width="6.71428571428571" customWidth="1"/>
    <col min="3" max="3" width="7.71428571428571" style="158" customWidth="1"/>
    <col min="4" max="4" width="12.2857142857143" style="229" customWidth="1"/>
    <col min="5" max="5" width="86" customWidth="1"/>
    <col min="6" max="6" width="19.8571428571429" style="232" customWidth="1"/>
    <col min="7" max="7" width="16.1428571428571" customWidth="1"/>
    <col min="8" max="8" width="23.5714285714286" customWidth="1"/>
    <col min="9" max="9" width="14.7142857142857" customWidth="1"/>
    <col min="10" max="10" width="21.2857142857143" customWidth="1"/>
    <col min="11" max="12" width="11.4285714285714" hidden="1" customWidth="1"/>
    <col min="13" max="13" width="1.28571428571429" hidden="1" customWidth="1"/>
  </cols>
  <sheetData>
    <row r="1" ht="15" customHeight="1" spans="1:13">
      <c r="A1" s="59"/>
      <c r="B1" s="233"/>
      <c r="C1" s="101"/>
      <c r="D1" s="234"/>
      <c r="E1" s="7" t="s">
        <v>0</v>
      </c>
      <c r="F1" s="8"/>
      <c r="G1" s="8"/>
      <c r="H1" s="9"/>
      <c r="I1" s="78" t="s">
        <v>1</v>
      </c>
      <c r="J1" s="79" t="s">
        <v>2</v>
      </c>
      <c r="K1" s="1"/>
      <c r="L1" s="1"/>
      <c r="M1" s="1"/>
    </row>
    <row r="2" ht="15" customHeight="1" spans="1:13">
      <c r="A2" s="61"/>
      <c r="B2" s="233"/>
      <c r="C2" s="101"/>
      <c r="D2" s="234"/>
      <c r="E2" s="13"/>
      <c r="F2" s="14"/>
      <c r="G2" s="14"/>
      <c r="H2" s="15"/>
      <c r="I2" s="80" t="s">
        <v>3</v>
      </c>
      <c r="J2" s="81" t="s">
        <v>4</v>
      </c>
      <c r="K2" s="1"/>
      <c r="L2" s="1"/>
      <c r="M2" s="1"/>
    </row>
    <row r="3" ht="15" customHeight="1" spans="1:13">
      <c r="A3" s="61"/>
      <c r="B3" s="233"/>
      <c r="C3" s="101"/>
      <c r="D3" s="234"/>
      <c r="E3" s="13"/>
      <c r="F3" s="14"/>
      <c r="G3" s="14"/>
      <c r="H3" s="15"/>
      <c r="I3" s="80" t="s">
        <v>5</v>
      </c>
      <c r="J3" s="82" t="s">
        <v>6</v>
      </c>
      <c r="K3" s="1"/>
      <c r="L3" s="1"/>
      <c r="M3" s="1"/>
    </row>
    <row r="4" ht="15" customHeight="1" spans="1:13">
      <c r="A4" s="61"/>
      <c r="B4" s="235" t="s">
        <v>7</v>
      </c>
      <c r="C4" s="236"/>
      <c r="D4" s="237"/>
      <c r="E4" s="13"/>
      <c r="F4" s="14"/>
      <c r="G4" s="14"/>
      <c r="H4" s="15"/>
      <c r="I4" s="83" t="s">
        <v>8</v>
      </c>
      <c r="J4" s="84" t="s">
        <v>9</v>
      </c>
      <c r="K4" s="1"/>
      <c r="L4" s="1"/>
      <c r="M4" s="1"/>
    </row>
    <row r="5" ht="24.95" customHeight="1" spans="1:12">
      <c r="A5" s="238" t="s">
        <v>10</v>
      </c>
      <c r="B5" s="239"/>
      <c r="C5" s="239"/>
      <c r="D5" s="239"/>
      <c r="E5" s="239"/>
      <c r="F5" s="239"/>
      <c r="G5" s="239"/>
      <c r="H5" s="239"/>
      <c r="I5" s="239"/>
      <c r="J5" s="85"/>
      <c r="L5" s="205"/>
    </row>
    <row r="6" ht="24.75" customHeight="1" spans="1:12">
      <c r="A6" s="21" t="s">
        <v>11</v>
      </c>
      <c r="B6" s="22" t="s">
        <v>2</v>
      </c>
      <c r="C6" s="23"/>
      <c r="D6" s="24"/>
      <c r="E6" s="25" t="s">
        <v>12</v>
      </c>
      <c r="F6" s="26" t="s">
        <v>13</v>
      </c>
      <c r="G6" s="27"/>
      <c r="H6" s="28"/>
      <c r="I6" s="86" t="s">
        <v>14</v>
      </c>
      <c r="J6" s="87" t="s">
        <v>15</v>
      </c>
      <c r="L6" s="205"/>
    </row>
    <row r="7" ht="24" customHeight="1" spans="1:12">
      <c r="A7" s="29"/>
      <c r="B7" s="30"/>
      <c r="C7" s="31"/>
      <c r="D7" s="32"/>
      <c r="E7" s="33"/>
      <c r="F7" s="34"/>
      <c r="G7" s="35"/>
      <c r="H7" s="36"/>
      <c r="I7" s="88" t="s">
        <v>16</v>
      </c>
      <c r="J7" s="89"/>
      <c r="L7" s="205"/>
    </row>
    <row r="8" spans="1:12">
      <c r="A8" s="37"/>
      <c r="B8" s="38"/>
      <c r="C8" s="38"/>
      <c r="D8" s="38"/>
      <c r="E8" s="38"/>
      <c r="F8" s="38"/>
      <c r="G8" s="38"/>
      <c r="H8" s="38"/>
      <c r="I8" s="38"/>
      <c r="J8" s="90"/>
      <c r="L8" s="205"/>
    </row>
    <row r="9" ht="71.25" customHeight="1" spans="1:12">
      <c r="A9" s="39" t="s">
        <v>17</v>
      </c>
      <c r="B9" s="44" t="s">
        <v>18</v>
      </c>
      <c r="C9" s="45"/>
      <c r="D9" s="45"/>
      <c r="E9" s="45"/>
      <c r="F9" s="46"/>
      <c r="G9" s="43" t="s">
        <v>19</v>
      </c>
      <c r="H9" s="44" t="s">
        <v>20</v>
      </c>
      <c r="I9" s="45"/>
      <c r="J9" s="195"/>
      <c r="L9" s="205"/>
    </row>
    <row r="10" ht="96" customHeight="1" spans="1:12">
      <c r="A10" s="39" t="s">
        <v>21</v>
      </c>
      <c r="B10" s="44" t="s">
        <v>22</v>
      </c>
      <c r="C10" s="45"/>
      <c r="D10" s="45"/>
      <c r="E10" s="45"/>
      <c r="F10" s="46"/>
      <c r="G10" s="43" t="s">
        <v>23</v>
      </c>
      <c r="H10" s="159" t="s">
        <v>24</v>
      </c>
      <c r="I10" s="290"/>
      <c r="J10" s="291"/>
      <c r="L10" s="205"/>
    </row>
    <row r="11" ht="130.5" customHeight="1" spans="1:12">
      <c r="A11" s="39" t="s">
        <v>25</v>
      </c>
      <c r="B11" s="44" t="s">
        <v>26</v>
      </c>
      <c r="C11" s="45"/>
      <c r="D11" s="45"/>
      <c r="E11" s="45"/>
      <c r="F11" s="46"/>
      <c r="G11" s="43" t="s">
        <v>27</v>
      </c>
      <c r="H11" s="44" t="s">
        <v>28</v>
      </c>
      <c r="I11" s="45"/>
      <c r="J11" s="195"/>
      <c r="L11" s="205"/>
    </row>
    <row r="12" ht="69.95" customHeight="1" spans="1:12">
      <c r="A12" s="39" t="s">
        <v>29</v>
      </c>
      <c r="B12" s="44" t="s">
        <v>30</v>
      </c>
      <c r="C12" s="45"/>
      <c r="D12" s="45"/>
      <c r="E12" s="45"/>
      <c r="F12" s="46"/>
      <c r="G12" s="43" t="s">
        <v>31</v>
      </c>
      <c r="H12" s="44" t="s">
        <v>32</v>
      </c>
      <c r="I12" s="45"/>
      <c r="J12" s="195"/>
      <c r="L12" s="205"/>
    </row>
    <row r="13" ht="42.75" customHeight="1" spans="1:12">
      <c r="A13" s="39" t="s">
        <v>33</v>
      </c>
      <c r="B13" s="44" t="s">
        <v>34</v>
      </c>
      <c r="C13" s="45"/>
      <c r="D13" s="45"/>
      <c r="E13" s="45"/>
      <c r="F13" s="46"/>
      <c r="G13" s="43" t="s">
        <v>35</v>
      </c>
      <c r="H13" s="47" t="s">
        <v>34</v>
      </c>
      <c r="I13" s="47"/>
      <c r="J13" s="47"/>
      <c r="L13" s="205"/>
    </row>
    <row r="14" ht="25.5" customHeight="1" spans="1:15">
      <c r="A14" s="48" t="s">
        <v>36</v>
      </c>
      <c r="B14" s="240">
        <v>10</v>
      </c>
      <c r="C14" s="241"/>
      <c r="D14" s="242"/>
      <c r="E14" s="52" t="s">
        <v>37</v>
      </c>
      <c r="F14" s="72">
        <v>6</v>
      </c>
      <c r="G14" s="52" t="s">
        <v>38</v>
      </c>
      <c r="H14" s="243" t="s">
        <v>39</v>
      </c>
      <c r="I14" s="292" t="s">
        <v>40</v>
      </c>
      <c r="J14" s="293" t="s">
        <v>41</v>
      </c>
      <c r="L14" s="205"/>
      <c r="N14" s="95"/>
      <c r="O14" s="95"/>
    </row>
    <row r="15" ht="27.75" customHeight="1" spans="1:15">
      <c r="A15" s="165"/>
      <c r="B15" s="244"/>
      <c r="C15" s="244"/>
      <c r="D15" s="245"/>
      <c r="E15" s="168"/>
      <c r="F15" s="246"/>
      <c r="G15" s="168"/>
      <c r="H15" s="247" t="s">
        <v>42</v>
      </c>
      <c r="I15" s="294" t="s">
        <v>43</v>
      </c>
      <c r="J15" s="295" t="s">
        <v>44</v>
      </c>
      <c r="N15" s="95"/>
      <c r="O15" s="95"/>
    </row>
    <row r="16" ht="13.5" spans="1:10">
      <c r="A16" s="55"/>
      <c r="B16" s="56"/>
      <c r="C16" s="56"/>
      <c r="D16" s="56"/>
      <c r="E16" s="56"/>
      <c r="F16" s="56"/>
      <c r="G16" s="56"/>
      <c r="H16" s="56"/>
      <c r="I16" s="56"/>
      <c r="J16" s="96"/>
    </row>
    <row r="17" ht="15" customHeight="1" spans="1:10">
      <c r="A17" s="59"/>
      <c r="B17" s="60" t="s">
        <v>45</v>
      </c>
      <c r="C17" s="60"/>
      <c r="D17" s="60"/>
      <c r="E17" s="248" t="s">
        <v>46</v>
      </c>
      <c r="F17" s="248"/>
      <c r="G17" s="248"/>
      <c r="H17" s="248"/>
      <c r="I17" s="78" t="s">
        <v>1</v>
      </c>
      <c r="J17" s="79" t="s">
        <v>2</v>
      </c>
    </row>
    <row r="18" ht="15" customHeight="1" spans="1:10">
      <c r="A18" s="61"/>
      <c r="B18" s="62"/>
      <c r="C18" s="62"/>
      <c r="D18" s="62"/>
      <c r="E18" s="249"/>
      <c r="F18" s="249"/>
      <c r="G18" s="249"/>
      <c r="H18" s="249"/>
      <c r="I18" s="80" t="s">
        <v>3</v>
      </c>
      <c r="J18" s="81" t="s">
        <v>4</v>
      </c>
    </row>
    <row r="19" ht="15" customHeight="1" spans="1:10">
      <c r="A19" s="61"/>
      <c r="B19" s="62"/>
      <c r="C19" s="62"/>
      <c r="D19" s="62"/>
      <c r="E19" s="249"/>
      <c r="F19" s="249"/>
      <c r="G19" s="249"/>
      <c r="H19" s="249"/>
      <c r="I19" s="80" t="s">
        <v>5</v>
      </c>
      <c r="J19" s="82" t="s">
        <v>6</v>
      </c>
    </row>
    <row r="20" ht="15" customHeight="1" spans="1:10">
      <c r="A20" s="61"/>
      <c r="B20" s="62"/>
      <c r="C20" s="62"/>
      <c r="D20" s="62"/>
      <c r="E20" s="249"/>
      <c r="F20" s="249"/>
      <c r="G20" s="249"/>
      <c r="H20" s="249"/>
      <c r="I20" s="80" t="s">
        <v>8</v>
      </c>
      <c r="J20" s="84" t="s">
        <v>9</v>
      </c>
    </row>
    <row r="21" ht="24.95" customHeight="1" spans="1:12">
      <c r="A21" s="250" t="s">
        <v>47</v>
      </c>
      <c r="B21" s="251"/>
      <c r="C21" s="251"/>
      <c r="D21" s="251"/>
      <c r="E21" s="251"/>
      <c r="F21" s="251"/>
      <c r="G21" s="251"/>
      <c r="H21" s="251"/>
      <c r="I21" s="251"/>
      <c r="J21" s="296"/>
      <c r="L21" s="205"/>
    </row>
    <row r="22" ht="34.5" customHeight="1" spans="1:12">
      <c r="A22" s="65" t="s">
        <v>48</v>
      </c>
      <c r="B22" s="67" t="s">
        <v>37</v>
      </c>
      <c r="C22" s="67" t="s">
        <v>49</v>
      </c>
      <c r="D22" s="252" t="s">
        <v>50</v>
      </c>
      <c r="E22" s="253" t="s">
        <v>51</v>
      </c>
      <c r="F22" s="67" t="s">
        <v>52</v>
      </c>
      <c r="G22" s="68"/>
      <c r="H22" s="67" t="s">
        <v>53</v>
      </c>
      <c r="I22" s="67" t="s">
        <v>54</v>
      </c>
      <c r="J22" s="99" t="s">
        <v>55</v>
      </c>
      <c r="K22" s="297"/>
      <c r="L22" s="205"/>
    </row>
    <row r="23" ht="51" hidden="1" spans="1:11">
      <c r="A23" s="174">
        <v>41670</v>
      </c>
      <c r="B23" s="254">
        <v>10</v>
      </c>
      <c r="C23" s="255">
        <v>7</v>
      </c>
      <c r="D23" s="256">
        <f>+(7-7)/7</f>
        <v>0</v>
      </c>
      <c r="E23" s="257" t="s">
        <v>56</v>
      </c>
      <c r="F23" s="257" t="s">
        <v>57</v>
      </c>
      <c r="G23" s="258"/>
      <c r="H23" s="47" t="s">
        <v>58</v>
      </c>
      <c r="I23" s="298">
        <v>42035</v>
      </c>
      <c r="J23" s="299" t="s">
        <v>59</v>
      </c>
      <c r="K23" s="300"/>
    </row>
    <row r="24" ht="165.75" hidden="1" customHeight="1" spans="1:11">
      <c r="A24" s="174">
        <v>41698</v>
      </c>
      <c r="B24" s="254">
        <v>10</v>
      </c>
      <c r="C24" s="255">
        <v>18</v>
      </c>
      <c r="D24" s="256">
        <f t="shared" ref="D24:D29" si="0">+(C24-C23)/C23</f>
        <v>1.57142857142857</v>
      </c>
      <c r="E24" s="257" t="s">
        <v>60</v>
      </c>
      <c r="F24" s="259" t="s">
        <v>61</v>
      </c>
      <c r="G24" s="259"/>
      <c r="H24" s="47" t="s">
        <v>58</v>
      </c>
      <c r="I24" s="298">
        <v>42035</v>
      </c>
      <c r="J24" s="299" t="s">
        <v>59</v>
      </c>
      <c r="K24" s="300"/>
    </row>
    <row r="25" hidden="1" spans="1:11">
      <c r="A25" s="174">
        <v>41728</v>
      </c>
      <c r="B25" s="254">
        <v>10</v>
      </c>
      <c r="C25" s="255">
        <v>14</v>
      </c>
      <c r="D25" s="256">
        <f t="shared" si="0"/>
        <v>-0.222222222222222</v>
      </c>
      <c r="E25" s="257" t="s">
        <v>62</v>
      </c>
      <c r="F25" s="257" t="s">
        <v>57</v>
      </c>
      <c r="G25" s="258"/>
      <c r="H25" s="47" t="s">
        <v>58</v>
      </c>
      <c r="I25" s="298">
        <v>42035</v>
      </c>
      <c r="J25" s="299" t="s">
        <v>59</v>
      </c>
      <c r="K25" s="300"/>
    </row>
    <row r="26" ht="114.75" hidden="1" customHeight="1" spans="1:11">
      <c r="A26" s="144" t="s">
        <v>63</v>
      </c>
      <c r="B26" s="254">
        <v>10</v>
      </c>
      <c r="C26" s="255">
        <v>8</v>
      </c>
      <c r="D26" s="256">
        <f t="shared" si="0"/>
        <v>-0.428571428571429</v>
      </c>
      <c r="E26" s="257" t="s">
        <v>64</v>
      </c>
      <c r="F26" s="257" t="s">
        <v>57</v>
      </c>
      <c r="G26" s="258"/>
      <c r="H26" s="47" t="s">
        <v>58</v>
      </c>
      <c r="I26" s="298">
        <v>42035</v>
      </c>
      <c r="J26" s="299" t="s">
        <v>59</v>
      </c>
      <c r="K26" s="300"/>
    </row>
    <row r="27" ht="114.75" hidden="1" customHeight="1" spans="1:11">
      <c r="A27" s="174">
        <v>41790</v>
      </c>
      <c r="B27" s="254">
        <v>10</v>
      </c>
      <c r="C27" s="255">
        <v>23</v>
      </c>
      <c r="D27" s="256">
        <f t="shared" si="0"/>
        <v>1.875</v>
      </c>
      <c r="E27" s="257" t="s">
        <v>65</v>
      </c>
      <c r="F27" s="257" t="s">
        <v>57</v>
      </c>
      <c r="G27" s="258"/>
      <c r="H27" s="47" t="s">
        <v>58</v>
      </c>
      <c r="I27" s="298">
        <v>42035</v>
      </c>
      <c r="J27" s="299" t="s">
        <v>59</v>
      </c>
      <c r="K27" s="300"/>
    </row>
    <row r="28" ht="100.5" hidden="1" customHeight="1" spans="1:11">
      <c r="A28" s="174">
        <v>41820</v>
      </c>
      <c r="B28" s="254">
        <v>10</v>
      </c>
      <c r="C28" s="255">
        <v>13</v>
      </c>
      <c r="D28" s="256">
        <f t="shared" si="0"/>
        <v>-0.434782608695652</v>
      </c>
      <c r="E28" s="257" t="s">
        <v>66</v>
      </c>
      <c r="F28" s="257" t="s">
        <v>57</v>
      </c>
      <c r="G28" s="258"/>
      <c r="H28" s="47" t="s">
        <v>58</v>
      </c>
      <c r="I28" s="298">
        <v>42035</v>
      </c>
      <c r="J28" s="299" t="s">
        <v>59</v>
      </c>
      <c r="K28" s="300"/>
    </row>
    <row r="29" ht="102" hidden="1" customHeight="1" spans="1:11">
      <c r="A29" s="174">
        <v>41851</v>
      </c>
      <c r="B29" s="254">
        <v>10</v>
      </c>
      <c r="C29" s="255">
        <v>13</v>
      </c>
      <c r="D29" s="256">
        <f t="shared" si="0"/>
        <v>0</v>
      </c>
      <c r="E29" s="257" t="s">
        <v>67</v>
      </c>
      <c r="F29" s="257" t="s">
        <v>57</v>
      </c>
      <c r="G29" s="258"/>
      <c r="H29" s="47" t="s">
        <v>58</v>
      </c>
      <c r="I29" s="298">
        <v>42035</v>
      </c>
      <c r="J29" s="299"/>
      <c r="K29" s="300"/>
    </row>
    <row r="30" s="231" customFormat="1" ht="229" customHeight="1" spans="1:11">
      <c r="A30" s="180" t="s">
        <v>68</v>
      </c>
      <c r="B30" s="260">
        <v>10</v>
      </c>
      <c r="C30" s="261">
        <v>12</v>
      </c>
      <c r="D30" s="262">
        <f>+(5-12)/12</f>
        <v>-0.583333333333333</v>
      </c>
      <c r="E30" s="263" t="s">
        <v>69</v>
      </c>
      <c r="F30" s="264" t="s">
        <v>70</v>
      </c>
      <c r="G30" s="264"/>
      <c r="H30" s="265" t="s">
        <v>58</v>
      </c>
      <c r="I30" s="180" t="s">
        <v>68</v>
      </c>
      <c r="J30" s="301" t="s">
        <v>59</v>
      </c>
      <c r="K30" s="302"/>
    </row>
    <row r="31" s="231" customFormat="1" ht="235" customHeight="1" spans="1:16">
      <c r="A31" s="180" t="s">
        <v>71</v>
      </c>
      <c r="B31" s="260">
        <v>10</v>
      </c>
      <c r="C31" s="266">
        <v>9</v>
      </c>
      <c r="D31" s="263">
        <f t="shared" ref="D31:D35" si="1">+(C30-C31)/C30</f>
        <v>0.25</v>
      </c>
      <c r="E31" s="267" t="s">
        <v>72</v>
      </c>
      <c r="F31" s="264" t="s">
        <v>70</v>
      </c>
      <c r="G31" s="264"/>
      <c r="H31" s="265" t="s">
        <v>58</v>
      </c>
      <c r="I31" s="180" t="s">
        <v>71</v>
      </c>
      <c r="J31" s="301" t="s">
        <v>59</v>
      </c>
      <c r="K31" s="302"/>
      <c r="P31" s="303"/>
    </row>
    <row r="32" s="231" customFormat="1" ht="165" customHeight="1" spans="1:11">
      <c r="A32" s="180" t="s">
        <v>73</v>
      </c>
      <c r="B32" s="260">
        <v>10</v>
      </c>
      <c r="C32" s="268">
        <v>16</v>
      </c>
      <c r="D32" s="269">
        <f t="shared" si="1"/>
        <v>-0.777777777777778</v>
      </c>
      <c r="E32" s="263" t="s">
        <v>74</v>
      </c>
      <c r="F32" s="264" t="s">
        <v>70</v>
      </c>
      <c r="G32" s="264"/>
      <c r="H32" s="265" t="s">
        <v>58</v>
      </c>
      <c r="I32" s="180" t="s">
        <v>73</v>
      </c>
      <c r="J32" s="301" t="s">
        <v>59</v>
      </c>
      <c r="K32" s="302"/>
    </row>
    <row r="33" s="231" customFormat="1" ht="156" customHeight="1" spans="1:17">
      <c r="A33" s="180" t="s">
        <v>75</v>
      </c>
      <c r="B33" s="260">
        <v>10</v>
      </c>
      <c r="C33" s="261">
        <v>12</v>
      </c>
      <c r="D33" s="269">
        <f t="shared" si="1"/>
        <v>0.25</v>
      </c>
      <c r="E33" s="263" t="s">
        <v>76</v>
      </c>
      <c r="F33" s="264" t="s">
        <v>70</v>
      </c>
      <c r="G33" s="264"/>
      <c r="H33" s="265" t="s">
        <v>58</v>
      </c>
      <c r="I33" s="180" t="s">
        <v>75</v>
      </c>
      <c r="J33" s="301" t="s">
        <v>59</v>
      </c>
      <c r="K33" s="302"/>
      <c r="Q33" s="231">
        <f>24-9</f>
        <v>15</v>
      </c>
    </row>
    <row r="34" s="231" customFormat="1" ht="179.25" customHeight="1" spans="1:11">
      <c r="A34" s="180" t="s">
        <v>77</v>
      </c>
      <c r="B34" s="260">
        <v>10</v>
      </c>
      <c r="C34" s="261">
        <v>11</v>
      </c>
      <c r="D34" s="269">
        <f t="shared" si="1"/>
        <v>0.0833333333333333</v>
      </c>
      <c r="E34" s="270" t="s">
        <v>78</v>
      </c>
      <c r="F34" s="264" t="s">
        <v>70</v>
      </c>
      <c r="G34" s="264"/>
      <c r="H34" s="265" t="s">
        <v>58</v>
      </c>
      <c r="I34" s="180" t="s">
        <v>77</v>
      </c>
      <c r="J34" s="301" t="s">
        <v>59</v>
      </c>
      <c r="K34" s="302"/>
    </row>
    <row r="35" s="231" customFormat="1" ht="154.5" customHeight="1" spans="1:11">
      <c r="A35" s="180" t="s">
        <v>79</v>
      </c>
      <c r="B35" s="260">
        <v>10</v>
      </c>
      <c r="C35" s="266">
        <v>8</v>
      </c>
      <c r="D35" s="269">
        <f t="shared" si="1"/>
        <v>0.272727272727273</v>
      </c>
      <c r="E35" s="263" t="s">
        <v>80</v>
      </c>
      <c r="F35" s="264" t="s">
        <v>70</v>
      </c>
      <c r="G35" s="264"/>
      <c r="H35" s="265" t="s">
        <v>58</v>
      </c>
      <c r="I35" s="180" t="s">
        <v>79</v>
      </c>
      <c r="J35" s="301" t="s">
        <v>59</v>
      </c>
      <c r="K35" s="302"/>
    </row>
    <row r="36" s="231" customFormat="1" ht="270" customHeight="1" spans="1:11">
      <c r="A36" s="180" t="s">
        <v>81</v>
      </c>
      <c r="B36" s="260">
        <v>10</v>
      </c>
      <c r="C36" s="266">
        <v>9</v>
      </c>
      <c r="D36" s="269">
        <f t="shared" ref="D36:D41" si="2">+(C35-C36)/C35</f>
        <v>-0.125</v>
      </c>
      <c r="E36" s="271" t="s">
        <v>82</v>
      </c>
      <c r="F36" s="264" t="s">
        <v>70</v>
      </c>
      <c r="G36" s="264"/>
      <c r="H36" s="265" t="s">
        <v>58</v>
      </c>
      <c r="I36" s="180" t="s">
        <v>81</v>
      </c>
      <c r="J36" s="301" t="s">
        <v>59</v>
      </c>
      <c r="K36" s="302"/>
    </row>
    <row r="37" s="231" customFormat="1" ht="275.25" customHeight="1" spans="1:11">
      <c r="A37" s="180" t="s">
        <v>83</v>
      </c>
      <c r="B37" s="260">
        <v>10</v>
      </c>
      <c r="C37" s="266">
        <v>7</v>
      </c>
      <c r="D37" s="269">
        <f t="shared" si="2"/>
        <v>0.222222222222222</v>
      </c>
      <c r="E37" s="271" t="s">
        <v>84</v>
      </c>
      <c r="F37" s="264" t="s">
        <v>70</v>
      </c>
      <c r="G37" s="264"/>
      <c r="H37" s="265" t="s">
        <v>58</v>
      </c>
      <c r="I37" s="180" t="s">
        <v>83</v>
      </c>
      <c r="J37" s="301" t="s">
        <v>59</v>
      </c>
      <c r="K37" s="304"/>
    </row>
    <row r="38" s="231" customFormat="1" ht="214" customHeight="1" spans="1:13">
      <c r="A38" s="180" t="s">
        <v>85</v>
      </c>
      <c r="B38" s="272">
        <v>10</v>
      </c>
      <c r="C38" s="261">
        <v>14</v>
      </c>
      <c r="D38" s="273">
        <f t="shared" si="2"/>
        <v>-1</v>
      </c>
      <c r="E38" s="274" t="s">
        <v>86</v>
      </c>
      <c r="F38" s="275" t="s">
        <v>70</v>
      </c>
      <c r="G38" s="275"/>
      <c r="H38" s="276" t="s">
        <v>58</v>
      </c>
      <c r="I38" s="180" t="s">
        <v>85</v>
      </c>
      <c r="J38" s="305" t="s">
        <v>59</v>
      </c>
      <c r="K38" s="304"/>
      <c r="L38" s="306"/>
      <c r="M38" s="306"/>
    </row>
    <row r="39" ht="138" customHeight="1" spans="1:15">
      <c r="A39" s="180" t="s">
        <v>87</v>
      </c>
      <c r="B39" s="260">
        <v>10</v>
      </c>
      <c r="C39" s="261">
        <v>9</v>
      </c>
      <c r="D39" s="262">
        <f t="shared" si="2"/>
        <v>0.357142857142857</v>
      </c>
      <c r="E39" s="277" t="s">
        <v>88</v>
      </c>
      <c r="F39" s="264" t="s">
        <v>70</v>
      </c>
      <c r="G39" s="264"/>
      <c r="H39" s="265" t="s">
        <v>58</v>
      </c>
      <c r="I39" s="180" t="s">
        <v>87</v>
      </c>
      <c r="J39" s="180" t="s">
        <v>59</v>
      </c>
      <c r="K39" s="304"/>
      <c r="O39" s="76"/>
    </row>
    <row r="40" ht="303.75" customHeight="1" spans="1:11">
      <c r="A40" s="278">
        <v>45576</v>
      </c>
      <c r="B40" s="260">
        <v>10</v>
      </c>
      <c r="C40" s="261">
        <v>12</v>
      </c>
      <c r="D40" s="262">
        <f t="shared" si="2"/>
        <v>-0.333333333333333</v>
      </c>
      <c r="E40" s="277" t="s">
        <v>89</v>
      </c>
      <c r="F40" s="264" t="s">
        <v>70</v>
      </c>
      <c r="G40" s="264"/>
      <c r="H40" s="265" t="s">
        <v>58</v>
      </c>
      <c r="I40" s="180" t="s">
        <v>90</v>
      </c>
      <c r="J40" s="180" t="s">
        <v>59</v>
      </c>
      <c r="K40" s="304"/>
    </row>
    <row r="41" ht="266" customHeight="1" spans="1:10">
      <c r="A41" s="222" t="s">
        <v>91</v>
      </c>
      <c r="B41" s="223">
        <v>10</v>
      </c>
      <c r="C41" s="261">
        <v>10</v>
      </c>
      <c r="D41" s="262">
        <f t="shared" si="2"/>
        <v>0.166666666666667</v>
      </c>
      <c r="E41" s="277" t="s">
        <v>92</v>
      </c>
      <c r="F41" s="264" t="s">
        <v>70</v>
      </c>
      <c r="G41" s="264"/>
      <c r="H41" s="265" t="s">
        <v>58</v>
      </c>
      <c r="I41" s="222" t="s">
        <v>91</v>
      </c>
      <c r="J41" s="180" t="s">
        <v>59</v>
      </c>
    </row>
    <row r="42" ht="120.75" customHeight="1" spans="1:10">
      <c r="A42" s="225"/>
      <c r="B42" s="226"/>
      <c r="C42" s="227"/>
      <c r="D42" s="279"/>
      <c r="E42" s="280"/>
      <c r="F42" s="281"/>
      <c r="G42" s="281"/>
      <c r="H42" s="282"/>
      <c r="I42" s="225"/>
      <c r="J42" s="307"/>
    </row>
    <row r="43" ht="120.75" customHeight="1" spans="1:10">
      <c r="A43" s="225"/>
      <c r="B43" s="226"/>
      <c r="C43" s="227"/>
      <c r="D43" s="279"/>
      <c r="E43" s="283"/>
      <c r="F43" s="281"/>
      <c r="G43" s="281"/>
      <c r="H43" s="282"/>
      <c r="I43" s="225"/>
      <c r="J43" s="307"/>
    </row>
    <row r="44" ht="16.5" customHeight="1" spans="1:10">
      <c r="A44" s="284"/>
      <c r="B44" s="285"/>
      <c r="C44" s="286"/>
      <c r="D44" s="287"/>
      <c r="E44" s="288"/>
      <c r="F44" s="288"/>
      <c r="G44" s="289"/>
      <c r="H44" s="282"/>
      <c r="I44" s="308"/>
      <c r="J44" s="158"/>
    </row>
    <row r="45" ht="10.5" customHeight="1"/>
    <row r="46" ht="24.95" customHeight="1"/>
    <row r="47" ht="24.95" customHeight="1"/>
    <row r="48" ht="24.95" customHeight="1"/>
    <row r="49" ht="24.95" customHeight="1"/>
    <row r="50" ht="24.95" customHeight="1"/>
    <row r="51" ht="24.95" customHeight="1"/>
  </sheetData>
  <mergeCells count="46">
    <mergeCell ref="B4:D4"/>
    <mergeCell ref="A5:J5"/>
    <mergeCell ref="A8:J8"/>
    <mergeCell ref="B9:F9"/>
    <mergeCell ref="H9:J9"/>
    <mergeCell ref="B10:F10"/>
    <mergeCell ref="H10:J10"/>
    <mergeCell ref="B11:F11"/>
    <mergeCell ref="H11:J11"/>
    <mergeCell ref="B12:F12"/>
    <mergeCell ref="H12:J12"/>
    <mergeCell ref="B13:F13"/>
    <mergeCell ref="H13:J13"/>
    <mergeCell ref="B14:D14"/>
    <mergeCell ref="A16:J16"/>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A1:A4"/>
    <mergeCell ref="A6:A7"/>
    <mergeCell ref="A17:A20"/>
    <mergeCell ref="E6:E7"/>
    <mergeCell ref="F6:H7"/>
    <mergeCell ref="E1:H4"/>
    <mergeCell ref="B17:D20"/>
    <mergeCell ref="E17:H20"/>
    <mergeCell ref="B1:D3"/>
    <mergeCell ref="B6:D7"/>
  </mergeCells>
  <dataValidations count="7">
    <dataValidation allowBlank="1" showInputMessage="1" showErrorMessage="1" errorTitle="Seleccionar un valor de la lista" sqref="E44 E23:E29"/>
    <dataValidation type="list" allowBlank="1" showInputMessage="1" showErrorMessage="1" sqref="J44 J23:J29">
      <formula1>$Q$47:$Q$49</formula1>
    </dataValidation>
    <dataValidation type="list" allowBlank="1" showInputMessage="1" showErrorMessage="1" errorTitle="Seleccionar un valor de la lista" sqref="E45">
      <formula1>#REF!</formula1>
    </dataValidation>
    <dataValidation type="list" allowBlank="1" showInputMessage="1" showErrorMessage="1" sqref="J45">
      <formula1>#REF!</formula1>
    </dataValidation>
    <dataValidation type="list" allowBlank="1" showInputMessage="1" showErrorMessage="1" sqref="Q47">
      <formula1>$Q$47:$Q$49+$J$23</formula1>
    </dataValidation>
    <dataValidation type="list" allowBlank="1" showInputMessage="1" showErrorMessage="1" errorTitle="Seleccione un valor de la lista" sqref="J6:J7">
      <formula1>#REF!</formula1>
    </dataValidation>
    <dataValidation type="list" allowBlank="1" showInputMessage="1" showErrorMessage="1" sqref="J42:J43">
      <formula1>$Q$37:$Q$39</formula1>
    </dataValidation>
  </dataValidations>
  <printOptions horizontalCentered="1"/>
  <pageMargins left="0.196850393700787" right="0.15748031496063" top="0.94488188976378" bottom="0.866141732283464" header="0.433070866141732" footer="0.196850393700787"/>
  <pageSetup paperSize="119" scale="29" fitToHeight="0" orientation="landscape"/>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N25"/>
  <sheetViews>
    <sheetView zoomScale="120" zoomScaleNormal="120" workbookViewId="0">
      <selection activeCell="I26" sqref="I26"/>
    </sheetView>
  </sheetViews>
  <sheetFormatPr defaultColWidth="11" defaultRowHeight="12.75"/>
  <cols>
    <col min="2" max="2" width="14.7142857142857" customWidth="1"/>
    <col min="3" max="3" width="7.42857142857143" customWidth="1"/>
    <col min="4" max="4" width="11.4285714285714" style="101"/>
  </cols>
  <sheetData>
    <row r="1" ht="13.5"/>
    <row r="2" spans="2:5">
      <c r="B2" s="213" t="s">
        <v>39</v>
      </c>
      <c r="C2" s="214"/>
      <c r="D2" s="215" t="s">
        <v>40</v>
      </c>
      <c r="E2" s="216" t="s">
        <v>41</v>
      </c>
    </row>
    <row r="3" ht="25.5" spans="2:5">
      <c r="B3" s="217" t="s">
        <v>42</v>
      </c>
      <c r="C3" s="218"/>
      <c r="D3" s="219" t="s">
        <v>43</v>
      </c>
      <c r="E3" s="220" t="s">
        <v>44</v>
      </c>
    </row>
    <row r="4" spans="2:5">
      <c r="B4" s="43" t="s">
        <v>48</v>
      </c>
      <c r="C4" s="43" t="s">
        <v>37</v>
      </c>
      <c r="D4" s="221" t="s">
        <v>49</v>
      </c>
      <c r="E4" s="43" t="s">
        <v>50</v>
      </c>
    </row>
    <row r="5" spans="2:5">
      <c r="B5" s="222" t="s">
        <v>93</v>
      </c>
      <c r="C5" s="223">
        <v>10</v>
      </c>
      <c r="D5" s="219">
        <f>+'E01.001 VAR. QUEJAS Y RECL'!C30</f>
        <v>12</v>
      </c>
      <c r="E5" s="224">
        <f>+'E01.001 VAR. QUEJAS Y RECL'!D30</f>
        <v>-0.583333333333333</v>
      </c>
    </row>
    <row r="6" spans="2:5">
      <c r="B6" s="222" t="s">
        <v>94</v>
      </c>
      <c r="C6" s="223">
        <v>10</v>
      </c>
      <c r="D6" s="217">
        <f>+'E01.001 VAR. QUEJAS Y RECL'!C31</f>
        <v>9</v>
      </c>
      <c r="E6" s="224">
        <f>+'E01.001 VAR. QUEJAS Y RECL'!D31</f>
        <v>0.25</v>
      </c>
    </row>
    <row r="7" spans="2:5">
      <c r="B7" s="222" t="s">
        <v>95</v>
      </c>
      <c r="C7" s="223">
        <v>10</v>
      </c>
      <c r="D7" s="217">
        <f>+'E01.001 VAR. QUEJAS Y RECL'!C32</f>
        <v>16</v>
      </c>
      <c r="E7" s="224">
        <f>+'E01.001 VAR. QUEJAS Y RECL'!D32</f>
        <v>-0.777777777777778</v>
      </c>
    </row>
    <row r="8" spans="2:5">
      <c r="B8" s="222" t="s">
        <v>96</v>
      </c>
      <c r="C8" s="223">
        <v>10</v>
      </c>
      <c r="D8" s="219">
        <f>+'E01.001 VAR. QUEJAS Y RECL'!C33</f>
        <v>12</v>
      </c>
      <c r="E8" s="224">
        <f>+'E01.001 VAR. QUEJAS Y RECL'!D33</f>
        <v>0.25</v>
      </c>
    </row>
    <row r="9" spans="2:5">
      <c r="B9" s="222" t="s">
        <v>97</v>
      </c>
      <c r="C9" s="223">
        <v>10</v>
      </c>
      <c r="D9" s="219">
        <f>+'E01.001 VAR. QUEJAS Y RECL'!C34</f>
        <v>11</v>
      </c>
      <c r="E9" s="224">
        <f>+'E01.001 VAR. QUEJAS Y RECL'!D34</f>
        <v>0.0833333333333333</v>
      </c>
    </row>
    <row r="10" spans="2:5">
      <c r="B10" s="222" t="s">
        <v>98</v>
      </c>
      <c r="C10" s="223">
        <v>10</v>
      </c>
      <c r="D10" s="217">
        <f>+'E01.001 VAR. QUEJAS Y RECL'!C35</f>
        <v>8</v>
      </c>
      <c r="E10" s="224">
        <f>+'E01.001 VAR. QUEJAS Y RECL'!D35</f>
        <v>0.272727272727273</v>
      </c>
    </row>
    <row r="11" spans="2:5">
      <c r="B11" s="222" t="s">
        <v>99</v>
      </c>
      <c r="C11" s="223">
        <v>10</v>
      </c>
      <c r="D11" s="217">
        <f>+'E01.001 VAR. QUEJAS Y RECL'!C36</f>
        <v>9</v>
      </c>
      <c r="E11" s="224">
        <f>+'E01.001 VAR. QUEJAS Y RECL'!D36</f>
        <v>-0.125</v>
      </c>
    </row>
    <row r="12" spans="2:5">
      <c r="B12" s="222" t="s">
        <v>100</v>
      </c>
      <c r="C12" s="223">
        <v>10</v>
      </c>
      <c r="D12" s="217">
        <f>+'E01.001 VAR. QUEJAS Y RECL'!C37</f>
        <v>7</v>
      </c>
      <c r="E12" s="224">
        <f>+'E01.001 VAR. QUEJAS Y RECL'!D37</f>
        <v>0.222222222222222</v>
      </c>
    </row>
    <row r="13" spans="2:5">
      <c r="B13" s="222" t="s">
        <v>101</v>
      </c>
      <c r="C13" s="223">
        <v>10</v>
      </c>
      <c r="D13" s="217">
        <f>+'E01.001 VAR. QUEJAS Y RECL'!C38</f>
        <v>14</v>
      </c>
      <c r="E13" s="224">
        <f>+'E01.001 VAR. QUEJAS Y RECL'!D38</f>
        <v>-1</v>
      </c>
    </row>
    <row r="14" spans="2:5">
      <c r="B14" s="222" t="s">
        <v>102</v>
      </c>
      <c r="C14" s="223">
        <v>10</v>
      </c>
      <c r="D14" s="217">
        <f>+'E01.001 VAR. QUEJAS Y RECL'!C39</f>
        <v>9</v>
      </c>
      <c r="E14" s="224">
        <f>+'E01.001 VAR. QUEJAS Y RECL'!D39</f>
        <v>0.357142857142857</v>
      </c>
    </row>
    <row r="15" spans="2:5">
      <c r="B15" s="222" t="s">
        <v>103</v>
      </c>
      <c r="C15" s="223">
        <v>10</v>
      </c>
      <c r="D15" s="217">
        <f>+'E01.001 VAR. QUEJAS Y RECL'!C40</f>
        <v>12</v>
      </c>
      <c r="E15" s="224">
        <f>+'E01.001 VAR. QUEJAS Y RECL'!D40</f>
        <v>-0.333333333333333</v>
      </c>
    </row>
    <row r="16" spans="2:5">
      <c r="B16" s="222" t="s">
        <v>104</v>
      </c>
      <c r="C16" s="223">
        <v>10</v>
      </c>
      <c r="D16" s="217">
        <f>+'E01.001 VAR. QUEJAS Y RECL'!C41</f>
        <v>10</v>
      </c>
      <c r="E16" s="224">
        <f>+'E01.001 VAR. QUEJAS Y RECL'!D41</f>
        <v>0.166666666666667</v>
      </c>
    </row>
    <row r="17" spans="2:5">
      <c r="B17" s="225"/>
      <c r="C17" s="226"/>
      <c r="D17" s="227"/>
      <c r="E17" s="228"/>
    </row>
    <row r="20" spans="4:4">
      <c r="D20" s="229"/>
    </row>
    <row r="21" spans="14:14">
      <c r="N21" s="150"/>
    </row>
    <row r="23" spans="2:13">
      <c r="B23" s="148"/>
      <c r="M23" s="230"/>
    </row>
    <row r="25" spans="13:13">
      <c r="M25" s="150"/>
    </row>
  </sheetData>
  <mergeCells count="2">
    <mergeCell ref="B2:C2"/>
    <mergeCell ref="B3:C3"/>
  </mergeCells>
  <pageMargins left="0.708661417322835" right="0.708661417322835" top="0.748031496062992" bottom="0.748031496062992" header="0.31496062992126" footer="0.31496062992126"/>
  <pageSetup paperSize="119" orientation="landscape"/>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6">
    <tabColor theme="7"/>
    <pageSetUpPr fitToPage="1"/>
  </sheetPr>
  <dimension ref="A2:S88"/>
  <sheetViews>
    <sheetView view="pageBreakPreview" zoomScaleNormal="100" topLeftCell="A50" workbookViewId="0">
      <selection activeCell="G62" sqref="G62"/>
    </sheetView>
  </sheetViews>
  <sheetFormatPr defaultColWidth="11.4285714285714" defaultRowHeight="12.75"/>
  <cols>
    <col min="1" max="1" width="19" customWidth="1"/>
    <col min="2" max="2" width="8.28571428571429" style="101" customWidth="1"/>
    <col min="3" max="3" width="13.8571428571429" customWidth="1"/>
    <col min="4" max="4" width="12.8571428571429" customWidth="1"/>
    <col min="5" max="5" width="33.5714285714286" style="155" customWidth="1"/>
    <col min="6" max="6" width="21.7142857142857" style="158" customWidth="1"/>
    <col min="7" max="7" width="21.5714285714286" customWidth="1"/>
    <col min="8" max="8" width="17.7142857142857" customWidth="1"/>
    <col min="9" max="9" width="17.5714285714286" customWidth="1"/>
    <col min="10" max="10" width="15.8571428571429" style="101" customWidth="1"/>
    <col min="11" max="13" width="11.4285714285714" hidden="1" customWidth="1"/>
  </cols>
  <sheetData>
    <row r="2" ht="13.5"/>
    <row r="3" ht="15" customHeight="1" spans="1:13">
      <c r="A3" s="59"/>
      <c r="B3" s="60" t="s">
        <v>105</v>
      </c>
      <c r="C3" s="60"/>
      <c r="D3" s="60"/>
      <c r="E3" s="7" t="s">
        <v>106</v>
      </c>
      <c r="F3" s="8"/>
      <c r="G3" s="8"/>
      <c r="H3" s="9"/>
      <c r="I3" s="78" t="s">
        <v>1</v>
      </c>
      <c r="J3" s="191" t="s">
        <v>107</v>
      </c>
      <c r="K3" s="1"/>
      <c r="L3" s="1"/>
      <c r="M3" s="1"/>
    </row>
    <row r="4" ht="15" customHeight="1" spans="1:13">
      <c r="A4" s="61"/>
      <c r="B4" s="62"/>
      <c r="C4" s="62"/>
      <c r="D4" s="62"/>
      <c r="E4" s="13"/>
      <c r="F4" s="14"/>
      <c r="G4" s="14"/>
      <c r="H4" s="15"/>
      <c r="I4" s="80" t="s">
        <v>3</v>
      </c>
      <c r="J4" s="192" t="s">
        <v>4</v>
      </c>
      <c r="K4" s="1"/>
      <c r="L4" s="1"/>
      <c r="M4" s="1"/>
    </row>
    <row r="5" ht="15" customHeight="1" spans="1:13">
      <c r="A5" s="61"/>
      <c r="B5" s="62"/>
      <c r="C5" s="62"/>
      <c r="D5" s="62"/>
      <c r="E5" s="13"/>
      <c r="F5" s="14"/>
      <c r="G5" s="14"/>
      <c r="H5" s="15"/>
      <c r="I5" s="80" t="s">
        <v>5</v>
      </c>
      <c r="J5" s="193" t="s">
        <v>6</v>
      </c>
      <c r="K5" s="1"/>
      <c r="L5" s="1"/>
      <c r="M5" s="1"/>
    </row>
    <row r="6" ht="15" customHeight="1" spans="1:13">
      <c r="A6" s="61"/>
      <c r="B6" s="62"/>
      <c r="C6" s="62"/>
      <c r="D6" s="62"/>
      <c r="E6" s="13"/>
      <c r="F6" s="14"/>
      <c r="G6" s="14"/>
      <c r="H6" s="15"/>
      <c r="I6" s="83" t="s">
        <v>8</v>
      </c>
      <c r="J6" s="194" t="s">
        <v>9</v>
      </c>
      <c r="K6" s="1"/>
      <c r="L6" s="1"/>
      <c r="M6" s="1"/>
    </row>
    <row r="7" ht="24.95" customHeight="1" spans="1:10">
      <c r="A7" s="19" t="s">
        <v>10</v>
      </c>
      <c r="B7" s="20"/>
      <c r="C7" s="20"/>
      <c r="D7" s="20"/>
      <c r="E7" s="20"/>
      <c r="F7" s="20"/>
      <c r="G7" s="20"/>
      <c r="H7" s="20"/>
      <c r="I7" s="20"/>
      <c r="J7" s="85"/>
    </row>
    <row r="8" ht="20.1" customHeight="1" spans="1:10">
      <c r="A8" s="21" t="s">
        <v>11</v>
      </c>
      <c r="B8" s="22" t="s">
        <v>107</v>
      </c>
      <c r="C8" s="23"/>
      <c r="D8" s="24"/>
      <c r="E8" s="25" t="s">
        <v>12</v>
      </c>
      <c r="F8" s="26" t="s">
        <v>108</v>
      </c>
      <c r="G8" s="27"/>
      <c r="H8" s="28"/>
      <c r="I8" s="86" t="s">
        <v>14</v>
      </c>
      <c r="J8" s="87" t="s">
        <v>15</v>
      </c>
    </row>
    <row r="9" ht="24" customHeight="1" spans="1:10">
      <c r="A9" s="29"/>
      <c r="B9" s="30"/>
      <c r="C9" s="31"/>
      <c r="D9" s="32"/>
      <c r="E9" s="33"/>
      <c r="F9" s="34"/>
      <c r="G9" s="35"/>
      <c r="H9" s="36"/>
      <c r="I9" s="88" t="s">
        <v>16</v>
      </c>
      <c r="J9" s="89" t="s">
        <v>109</v>
      </c>
    </row>
    <row r="10" spans="1:10">
      <c r="A10" s="37"/>
      <c r="B10" s="38"/>
      <c r="C10" s="38"/>
      <c r="D10" s="38"/>
      <c r="E10" s="38"/>
      <c r="F10" s="38"/>
      <c r="G10" s="38"/>
      <c r="H10" s="38"/>
      <c r="I10" s="38"/>
      <c r="J10" s="90"/>
    </row>
    <row r="11" ht="115.5" customHeight="1" spans="1:10">
      <c r="A11" s="39" t="s">
        <v>17</v>
      </c>
      <c r="B11" s="44" t="s">
        <v>110</v>
      </c>
      <c r="C11" s="45"/>
      <c r="D11" s="45"/>
      <c r="E11" s="45"/>
      <c r="F11" s="46"/>
      <c r="G11" s="43" t="s">
        <v>19</v>
      </c>
      <c r="H11" s="44" t="s">
        <v>111</v>
      </c>
      <c r="I11" s="45"/>
      <c r="J11" s="195"/>
    </row>
    <row r="12" ht="106.5" customHeight="1" spans="1:15">
      <c r="A12" s="39" t="s">
        <v>21</v>
      </c>
      <c r="B12" s="44" t="s">
        <v>112</v>
      </c>
      <c r="C12" s="45"/>
      <c r="D12" s="45"/>
      <c r="E12" s="45"/>
      <c r="F12" s="46"/>
      <c r="G12" s="43" t="s">
        <v>23</v>
      </c>
      <c r="H12" s="159" t="s">
        <v>113</v>
      </c>
      <c r="I12" s="196"/>
      <c r="J12" s="197"/>
      <c r="O12" s="198"/>
    </row>
    <row r="13" ht="172.5" customHeight="1" spans="1:10">
      <c r="A13" s="39" t="s">
        <v>25</v>
      </c>
      <c r="B13" s="44" t="s">
        <v>114</v>
      </c>
      <c r="C13" s="45"/>
      <c r="D13" s="45"/>
      <c r="E13" s="45"/>
      <c r="F13" s="46"/>
      <c r="G13" s="43" t="s">
        <v>27</v>
      </c>
      <c r="H13" s="44" t="s">
        <v>115</v>
      </c>
      <c r="I13" s="45"/>
      <c r="J13" s="195"/>
    </row>
    <row r="14" ht="25.5" spans="1:10">
      <c r="A14" s="39" t="s">
        <v>29</v>
      </c>
      <c r="B14" s="44" t="s">
        <v>116</v>
      </c>
      <c r="C14" s="45"/>
      <c r="D14" s="45"/>
      <c r="E14" s="45"/>
      <c r="F14" s="46"/>
      <c r="G14" s="43" t="s">
        <v>31</v>
      </c>
      <c r="H14" s="44" t="s">
        <v>117</v>
      </c>
      <c r="I14" s="45"/>
      <c r="J14" s="195"/>
    </row>
    <row r="15" ht="38.25" customHeight="1" spans="1:14">
      <c r="A15" s="39" t="s">
        <v>33</v>
      </c>
      <c r="B15" s="44" t="s">
        <v>34</v>
      </c>
      <c r="C15" s="45"/>
      <c r="D15" s="45"/>
      <c r="E15" s="45"/>
      <c r="F15" s="46"/>
      <c r="G15" s="43" t="s">
        <v>35</v>
      </c>
      <c r="H15" s="47" t="s">
        <v>34</v>
      </c>
      <c r="I15" s="47"/>
      <c r="J15" s="47"/>
      <c r="N15" s="199"/>
    </row>
    <row r="16" ht="41.25" customHeight="1" spans="1:18">
      <c r="A16" s="48" t="s">
        <v>36</v>
      </c>
      <c r="B16" s="160">
        <v>0.8</v>
      </c>
      <c r="C16" s="161"/>
      <c r="D16" s="162"/>
      <c r="E16" s="52" t="s">
        <v>37</v>
      </c>
      <c r="F16" s="163">
        <v>100</v>
      </c>
      <c r="G16" s="52" t="s">
        <v>38</v>
      </c>
      <c r="H16" s="164" t="s">
        <v>118</v>
      </c>
      <c r="I16" s="200" t="s">
        <v>119</v>
      </c>
      <c r="J16" s="201" t="s">
        <v>120</v>
      </c>
      <c r="P16" s="95"/>
      <c r="Q16" s="95"/>
      <c r="R16" s="95"/>
    </row>
    <row r="17" ht="41.25" customHeight="1" spans="1:18">
      <c r="A17" s="165"/>
      <c r="B17" s="166"/>
      <c r="C17" s="167"/>
      <c r="D17" s="167"/>
      <c r="E17" s="168"/>
      <c r="F17" s="169"/>
      <c r="G17" s="168"/>
      <c r="H17" s="170"/>
      <c r="I17" s="202"/>
      <c r="J17" s="203"/>
      <c r="P17" s="95"/>
      <c r="Q17" s="95"/>
      <c r="R17" s="95"/>
    </row>
    <row r="18" ht="13.5" spans="1:10">
      <c r="A18" s="55"/>
      <c r="B18" s="56"/>
      <c r="C18" s="56"/>
      <c r="D18" s="56"/>
      <c r="E18" s="56"/>
      <c r="F18" s="56"/>
      <c r="G18" s="56"/>
      <c r="H18" s="56"/>
      <c r="I18" s="56"/>
      <c r="J18" s="96"/>
    </row>
    <row r="19" ht="15" customHeight="1" spans="1:13">
      <c r="A19" s="59"/>
      <c r="B19" s="60" t="s">
        <v>105</v>
      </c>
      <c r="C19" s="60"/>
      <c r="D19" s="60"/>
      <c r="E19" s="7" t="s">
        <v>106</v>
      </c>
      <c r="F19" s="8"/>
      <c r="G19" s="8"/>
      <c r="H19" s="9"/>
      <c r="I19" s="78" t="s">
        <v>1</v>
      </c>
      <c r="J19" s="191" t="s">
        <v>107</v>
      </c>
      <c r="K19" s="1"/>
      <c r="L19" s="1"/>
      <c r="M19" s="1"/>
    </row>
    <row r="20" ht="15" customHeight="1" spans="1:13">
      <c r="A20" s="61"/>
      <c r="B20" s="62"/>
      <c r="C20" s="62"/>
      <c r="D20" s="62"/>
      <c r="E20" s="13"/>
      <c r="F20" s="14"/>
      <c r="G20" s="14"/>
      <c r="H20" s="15"/>
      <c r="I20" s="80" t="s">
        <v>3</v>
      </c>
      <c r="J20" s="192" t="s">
        <v>121</v>
      </c>
      <c r="K20" s="1"/>
      <c r="L20" s="1"/>
      <c r="M20" s="1"/>
    </row>
    <row r="21" ht="15" customHeight="1" spans="1:13">
      <c r="A21" s="61"/>
      <c r="B21" s="62"/>
      <c r="C21" s="62"/>
      <c r="D21" s="62"/>
      <c r="E21" s="13"/>
      <c r="F21" s="14"/>
      <c r="G21" s="14"/>
      <c r="H21" s="15"/>
      <c r="I21" s="80" t="s">
        <v>5</v>
      </c>
      <c r="J21" s="193" t="s">
        <v>6</v>
      </c>
      <c r="K21" s="1"/>
      <c r="L21" s="1"/>
      <c r="M21" s="1"/>
    </row>
    <row r="22" ht="15" customHeight="1" spans="1:13">
      <c r="A22" s="61"/>
      <c r="B22" s="62"/>
      <c r="C22" s="62"/>
      <c r="D22" s="62"/>
      <c r="E22" s="13"/>
      <c r="F22" s="14"/>
      <c r="G22" s="14"/>
      <c r="H22" s="15"/>
      <c r="I22" s="83" t="s">
        <v>8</v>
      </c>
      <c r="J22" s="194" t="s">
        <v>9</v>
      </c>
      <c r="K22" s="1"/>
      <c r="L22" s="1"/>
      <c r="M22" s="1"/>
    </row>
    <row r="23" ht="24.95" customHeight="1" spans="1:12">
      <c r="A23" s="171" t="s">
        <v>122</v>
      </c>
      <c r="B23" s="172"/>
      <c r="C23" s="172"/>
      <c r="D23" s="172"/>
      <c r="E23" s="172"/>
      <c r="F23" s="172"/>
      <c r="G23" s="172"/>
      <c r="H23" s="172"/>
      <c r="I23" s="172"/>
      <c r="J23" s="204"/>
      <c r="L23" s="205"/>
    </row>
    <row r="24" ht="34.5" customHeight="1" spans="1:12">
      <c r="A24" s="29" t="s">
        <v>48</v>
      </c>
      <c r="B24" s="142" t="s">
        <v>37</v>
      </c>
      <c r="C24" s="142" t="s">
        <v>49</v>
      </c>
      <c r="D24" s="33" t="s">
        <v>50</v>
      </c>
      <c r="E24" s="33" t="s">
        <v>51</v>
      </c>
      <c r="F24" s="33" t="s">
        <v>52</v>
      </c>
      <c r="G24" s="173"/>
      <c r="H24" s="33" t="s">
        <v>53</v>
      </c>
      <c r="I24" s="33" t="s">
        <v>54</v>
      </c>
      <c r="J24" s="206" t="s">
        <v>55</v>
      </c>
      <c r="L24" s="205"/>
    </row>
    <row r="25" ht="51" hidden="1" spans="1:10">
      <c r="A25" s="174">
        <v>41670</v>
      </c>
      <c r="B25" s="175">
        <f>+F16</f>
        <v>100</v>
      </c>
      <c r="C25" s="176">
        <f>95.17/100</f>
        <v>0.9517</v>
      </c>
      <c r="D25" s="177">
        <f>+(C25/B25)*100</f>
        <v>0.9517</v>
      </c>
      <c r="E25" s="47" t="s">
        <v>123</v>
      </c>
      <c r="F25" s="178" t="s">
        <v>124</v>
      </c>
      <c r="G25" s="179"/>
      <c r="H25" s="44" t="s">
        <v>125</v>
      </c>
      <c r="I25" s="174">
        <v>41670</v>
      </c>
      <c r="J25" s="207" t="s">
        <v>59</v>
      </c>
    </row>
    <row r="26" ht="76.5" hidden="1" customHeight="1" spans="1:10">
      <c r="A26" s="174">
        <v>41698</v>
      </c>
      <c r="B26" s="175">
        <f>+F16</f>
        <v>100</v>
      </c>
      <c r="C26" s="176">
        <f>97.43/100</f>
        <v>0.9743</v>
      </c>
      <c r="D26" s="177">
        <f>+(C26/B26)*100</f>
        <v>0.9743</v>
      </c>
      <c r="E26" s="47" t="s">
        <v>126</v>
      </c>
      <c r="F26" s="178" t="s">
        <v>124</v>
      </c>
      <c r="G26" s="179"/>
      <c r="H26" s="44" t="s">
        <v>125</v>
      </c>
      <c r="I26" s="174">
        <v>41698</v>
      </c>
      <c r="J26" s="207" t="s">
        <v>59</v>
      </c>
    </row>
    <row r="27" ht="91.5" hidden="1" customHeight="1" spans="1:10">
      <c r="A27" s="174">
        <v>41728</v>
      </c>
      <c r="B27" s="175">
        <f>+F16</f>
        <v>100</v>
      </c>
      <c r="C27" s="176">
        <f>93.28/100</f>
        <v>0.9328</v>
      </c>
      <c r="D27" s="177">
        <f>+(C27/B27)*100</f>
        <v>0.9328</v>
      </c>
      <c r="E27" s="47" t="s">
        <v>127</v>
      </c>
      <c r="F27" s="178" t="s">
        <v>124</v>
      </c>
      <c r="G27" s="179"/>
      <c r="H27" s="44" t="s">
        <v>125</v>
      </c>
      <c r="I27" s="174">
        <v>41728</v>
      </c>
      <c r="J27" s="207" t="s">
        <v>59</v>
      </c>
    </row>
    <row r="28" ht="129" hidden="1" customHeight="1" spans="1:10">
      <c r="A28" s="144" t="s">
        <v>63</v>
      </c>
      <c r="B28" s="175">
        <f>+F16</f>
        <v>100</v>
      </c>
      <c r="C28" s="176">
        <f>97.29/100</f>
        <v>0.9729</v>
      </c>
      <c r="D28" s="177">
        <f>+(C28/B28)*100</f>
        <v>0.9729</v>
      </c>
      <c r="E28" s="47" t="s">
        <v>128</v>
      </c>
      <c r="F28" s="178" t="s">
        <v>124</v>
      </c>
      <c r="G28" s="179"/>
      <c r="H28" s="44" t="s">
        <v>125</v>
      </c>
      <c r="I28" s="144" t="s">
        <v>63</v>
      </c>
      <c r="J28" s="207" t="s">
        <v>59</v>
      </c>
    </row>
    <row r="29" ht="78" hidden="1" customHeight="1" spans="1:10">
      <c r="A29" s="174">
        <v>41790</v>
      </c>
      <c r="B29" s="175">
        <f>+B28</f>
        <v>100</v>
      </c>
      <c r="C29" s="176">
        <f>93.27/100</f>
        <v>0.9327</v>
      </c>
      <c r="D29" s="177">
        <f>+(C29/B30)*100</f>
        <v>0.9327</v>
      </c>
      <c r="E29" s="47" t="s">
        <v>129</v>
      </c>
      <c r="F29" s="178" t="s">
        <v>124</v>
      </c>
      <c r="G29" s="179"/>
      <c r="H29" s="44" t="s">
        <v>125</v>
      </c>
      <c r="I29" s="174">
        <v>41790</v>
      </c>
      <c r="J29" s="207" t="s">
        <v>59</v>
      </c>
    </row>
    <row r="30" ht="78" hidden="1" customHeight="1" spans="1:10">
      <c r="A30" s="174">
        <v>41820</v>
      </c>
      <c r="B30" s="175">
        <f>+B25</f>
        <v>100</v>
      </c>
      <c r="C30" s="176">
        <f>95.91/100</f>
        <v>0.9591</v>
      </c>
      <c r="D30" s="177">
        <f>+(C30/B30)*100</f>
        <v>0.9591</v>
      </c>
      <c r="E30" s="47" t="s">
        <v>123</v>
      </c>
      <c r="F30" s="178" t="s">
        <v>124</v>
      </c>
      <c r="G30" s="179"/>
      <c r="H30" s="44" t="s">
        <v>125</v>
      </c>
      <c r="I30" s="174">
        <v>41820</v>
      </c>
      <c r="J30" s="207" t="s">
        <v>59</v>
      </c>
    </row>
    <row r="31" ht="76.5" hidden="1" spans="1:10">
      <c r="A31" s="174">
        <v>41851</v>
      </c>
      <c r="B31" s="175">
        <f>+B30</f>
        <v>100</v>
      </c>
      <c r="C31" s="176">
        <f>88.85/100</f>
        <v>0.8885</v>
      </c>
      <c r="D31" s="177">
        <f>+(C31/B31)*100</f>
        <v>0.8885</v>
      </c>
      <c r="E31" s="47" t="s">
        <v>129</v>
      </c>
      <c r="F31" s="178" t="s">
        <v>124</v>
      </c>
      <c r="G31" s="179"/>
      <c r="H31" s="44" t="s">
        <v>125</v>
      </c>
      <c r="I31" s="174">
        <v>41851</v>
      </c>
      <c r="J31" s="207" t="s">
        <v>59</v>
      </c>
    </row>
    <row r="32" ht="199.5" customHeight="1" spans="1:10">
      <c r="A32" s="180" t="s">
        <v>68</v>
      </c>
      <c r="B32" s="145">
        <v>100</v>
      </c>
      <c r="C32" s="181">
        <v>0.8408</v>
      </c>
      <c r="D32" s="182">
        <v>0.8408</v>
      </c>
      <c r="E32" s="183" t="s">
        <v>130</v>
      </c>
      <c r="F32" s="184" t="s">
        <v>131</v>
      </c>
      <c r="G32" s="184"/>
      <c r="H32" s="185" t="s">
        <v>125</v>
      </c>
      <c r="I32" s="180" t="s">
        <v>68</v>
      </c>
      <c r="J32" s="208" t="s">
        <v>59</v>
      </c>
    </row>
    <row r="33" ht="147" customHeight="1" spans="1:10">
      <c r="A33" s="180" t="s">
        <v>71</v>
      </c>
      <c r="B33" s="145">
        <v>100</v>
      </c>
      <c r="C33" s="181">
        <v>0.8781</v>
      </c>
      <c r="D33" s="182">
        <v>0.8781</v>
      </c>
      <c r="E33" s="183" t="s">
        <v>132</v>
      </c>
      <c r="F33" s="184" t="s">
        <v>131</v>
      </c>
      <c r="G33" s="184"/>
      <c r="H33" s="185" t="s">
        <v>125</v>
      </c>
      <c r="I33" s="180" t="s">
        <v>71</v>
      </c>
      <c r="J33" s="208" t="s">
        <v>59</v>
      </c>
    </row>
    <row r="34" ht="121.5" customHeight="1" spans="1:10">
      <c r="A34" s="180" t="s">
        <v>73</v>
      </c>
      <c r="B34" s="145">
        <v>100</v>
      </c>
      <c r="C34" s="155">
        <v>0.92</v>
      </c>
      <c r="D34" s="182">
        <v>0.92</v>
      </c>
      <c r="E34" s="183" t="s">
        <v>133</v>
      </c>
      <c r="F34" s="184" t="s">
        <v>131</v>
      </c>
      <c r="G34" s="184"/>
      <c r="H34" s="185" t="s">
        <v>125</v>
      </c>
      <c r="I34" s="180" t="s">
        <v>73</v>
      </c>
      <c r="J34" s="208" t="s">
        <v>59</v>
      </c>
    </row>
    <row r="35" ht="118.5" customHeight="1" spans="1:10">
      <c r="A35" s="180" t="s">
        <v>75</v>
      </c>
      <c r="B35" s="145">
        <v>100</v>
      </c>
      <c r="C35" s="155">
        <v>0.93</v>
      </c>
      <c r="D35" s="182">
        <v>0.93</v>
      </c>
      <c r="E35" s="183" t="s">
        <v>134</v>
      </c>
      <c r="F35" s="184" t="s">
        <v>131</v>
      </c>
      <c r="G35" s="184"/>
      <c r="H35" s="185" t="s">
        <v>125</v>
      </c>
      <c r="I35" s="180" t="s">
        <v>75</v>
      </c>
      <c r="J35" s="208" t="s">
        <v>59</v>
      </c>
    </row>
    <row r="36" ht="120" customHeight="1" spans="1:10">
      <c r="A36" s="180" t="s">
        <v>77</v>
      </c>
      <c r="B36" s="145">
        <v>100</v>
      </c>
      <c r="C36" s="181">
        <v>0.91</v>
      </c>
      <c r="D36" s="182">
        <v>0.91</v>
      </c>
      <c r="E36" s="183" t="s">
        <v>135</v>
      </c>
      <c r="F36" s="184" t="s">
        <v>131</v>
      </c>
      <c r="G36" s="184"/>
      <c r="H36" s="185" t="s">
        <v>125</v>
      </c>
      <c r="I36" s="180" t="s">
        <v>77</v>
      </c>
      <c r="J36" s="208" t="s">
        <v>59</v>
      </c>
    </row>
    <row r="37" ht="114.75" hidden="1" customHeight="1" spans="1:10">
      <c r="A37" s="180"/>
      <c r="B37" s="145"/>
      <c r="C37" s="186"/>
      <c r="D37" s="182"/>
      <c r="E37" s="183"/>
      <c r="F37" s="184"/>
      <c r="G37" s="184"/>
      <c r="H37" s="185"/>
      <c r="I37" s="180"/>
      <c r="J37" s="208"/>
    </row>
    <row r="38" ht="143.25" customHeight="1" spans="1:10">
      <c r="A38" s="180" t="s">
        <v>136</v>
      </c>
      <c r="B38" s="145">
        <v>100</v>
      </c>
      <c r="C38" s="187">
        <v>0.93</v>
      </c>
      <c r="D38" s="182">
        <v>0.93</v>
      </c>
      <c r="E38" s="183" t="s">
        <v>137</v>
      </c>
      <c r="F38" s="184" t="s">
        <v>131</v>
      </c>
      <c r="G38" s="184"/>
      <c r="H38" s="185" t="s">
        <v>125</v>
      </c>
      <c r="I38" s="180" t="s">
        <v>136</v>
      </c>
      <c r="J38" s="208" t="s">
        <v>59</v>
      </c>
    </row>
    <row r="39" ht="138.75" customHeight="1" spans="1:10">
      <c r="A39" s="180" t="s">
        <v>81</v>
      </c>
      <c r="B39" s="145">
        <v>100</v>
      </c>
      <c r="C39" s="188">
        <v>0.96</v>
      </c>
      <c r="D39" s="182">
        <v>0.96</v>
      </c>
      <c r="E39" s="183" t="s">
        <v>138</v>
      </c>
      <c r="F39" s="184" t="s">
        <v>131</v>
      </c>
      <c r="G39" s="184"/>
      <c r="H39" s="185" t="s">
        <v>125</v>
      </c>
      <c r="I39" s="180" t="s">
        <v>81</v>
      </c>
      <c r="J39" s="208" t="s">
        <v>59</v>
      </c>
    </row>
    <row r="40" ht="129.75" customHeight="1" spans="1:10">
      <c r="A40" s="180" t="s">
        <v>83</v>
      </c>
      <c r="B40" s="145">
        <v>100</v>
      </c>
      <c r="C40" s="188">
        <v>0.98</v>
      </c>
      <c r="D40" s="182">
        <v>0.98</v>
      </c>
      <c r="E40" s="183" t="s">
        <v>139</v>
      </c>
      <c r="F40" s="184" t="s">
        <v>131</v>
      </c>
      <c r="G40" s="184"/>
      <c r="H40" s="185" t="s">
        <v>125</v>
      </c>
      <c r="I40" s="180" t="s">
        <v>83</v>
      </c>
      <c r="J40" s="208" t="s">
        <v>59</v>
      </c>
    </row>
    <row r="41" ht="136.5" customHeight="1" spans="1:17">
      <c r="A41" s="180" t="s">
        <v>85</v>
      </c>
      <c r="B41" s="145">
        <v>100</v>
      </c>
      <c r="C41" s="188">
        <v>0.95</v>
      </c>
      <c r="D41" s="182">
        <v>0.95</v>
      </c>
      <c r="E41" s="183" t="s">
        <v>140</v>
      </c>
      <c r="F41" s="184" t="s">
        <v>131</v>
      </c>
      <c r="G41" s="184"/>
      <c r="H41" s="185" t="s">
        <v>125</v>
      </c>
      <c r="I41" s="180" t="s">
        <v>85</v>
      </c>
      <c r="J41" s="208" t="s">
        <v>59</v>
      </c>
      <c r="Q41" s="209"/>
    </row>
    <row r="42" ht="134.25" customHeight="1" spans="1:10">
      <c r="A42" s="180" t="s">
        <v>87</v>
      </c>
      <c r="B42" s="145">
        <v>100</v>
      </c>
      <c r="C42" s="188">
        <v>0.97</v>
      </c>
      <c r="D42" s="182">
        <v>0.97</v>
      </c>
      <c r="E42" s="183" t="s">
        <v>141</v>
      </c>
      <c r="F42" s="184" t="s">
        <v>131</v>
      </c>
      <c r="G42" s="184"/>
      <c r="H42" s="185" t="s">
        <v>125</v>
      </c>
      <c r="I42" s="180" t="s">
        <v>87</v>
      </c>
      <c r="J42" s="208" t="s">
        <v>59</v>
      </c>
    </row>
    <row r="43" ht="123.75" customHeight="1" spans="1:10">
      <c r="A43" s="180" t="s">
        <v>90</v>
      </c>
      <c r="B43" s="145">
        <v>100</v>
      </c>
      <c r="C43" s="188">
        <v>0.97</v>
      </c>
      <c r="D43" s="182">
        <v>0.97</v>
      </c>
      <c r="E43" s="183" t="s">
        <v>141</v>
      </c>
      <c r="F43" s="184" t="s">
        <v>131</v>
      </c>
      <c r="G43" s="184"/>
      <c r="H43" s="185" t="s">
        <v>125</v>
      </c>
      <c r="I43" s="180" t="s">
        <v>90</v>
      </c>
      <c r="J43" s="208" t="s">
        <v>59</v>
      </c>
    </row>
    <row r="44" ht="135.75" customHeight="1" spans="1:19">
      <c r="A44" s="180" t="s">
        <v>91</v>
      </c>
      <c r="B44" s="145">
        <v>100</v>
      </c>
      <c r="C44" s="188">
        <v>0.97</v>
      </c>
      <c r="D44" s="182">
        <v>0.97</v>
      </c>
      <c r="E44" s="183" t="s">
        <v>141</v>
      </c>
      <c r="F44" s="184" t="s">
        <v>131</v>
      </c>
      <c r="G44" s="184"/>
      <c r="H44" s="185" t="s">
        <v>125</v>
      </c>
      <c r="I44" s="180" t="s">
        <v>91</v>
      </c>
      <c r="J44" s="208" t="s">
        <v>59</v>
      </c>
      <c r="S44" s="76"/>
    </row>
    <row r="45" ht="15" spans="3:19">
      <c r="C45" s="189"/>
      <c r="D45" s="190"/>
      <c r="S45" s="76"/>
    </row>
    <row r="46" ht="15" spans="3:19">
      <c r="C46" s="189"/>
      <c r="D46" s="190"/>
      <c r="S46" s="76"/>
    </row>
    <row r="47" ht="15" spans="3:4">
      <c r="C47" s="189"/>
      <c r="D47" s="190"/>
    </row>
    <row r="48" ht="15" spans="3:4">
      <c r="C48" s="189"/>
      <c r="D48" s="190"/>
    </row>
    <row r="49" ht="15" spans="3:4">
      <c r="C49" s="189"/>
      <c r="D49" s="190"/>
    </row>
    <row r="50" ht="15" spans="3:4">
      <c r="C50" s="189"/>
      <c r="D50" s="190"/>
    </row>
    <row r="51" ht="15" spans="3:4">
      <c r="C51" s="189"/>
      <c r="D51" s="190"/>
    </row>
    <row r="52" ht="15" spans="3:4">
      <c r="C52" s="189"/>
      <c r="D52" s="190"/>
    </row>
    <row r="53" ht="15" spans="3:4">
      <c r="C53" s="189"/>
      <c r="D53" s="190"/>
    </row>
    <row r="54" ht="15" spans="3:4">
      <c r="C54" s="189"/>
      <c r="D54" s="190"/>
    </row>
    <row r="55" ht="15" spans="3:4">
      <c r="C55" s="189"/>
      <c r="D55" s="190"/>
    </row>
    <row r="56" ht="15" spans="3:4">
      <c r="C56" s="189"/>
      <c r="D56" s="190"/>
    </row>
    <row r="57" ht="15" spans="3:4">
      <c r="C57" s="189"/>
      <c r="D57" s="190"/>
    </row>
    <row r="58" ht="15" spans="3:4">
      <c r="C58" s="189"/>
      <c r="D58" s="190"/>
    </row>
    <row r="59" ht="15" spans="3:4">
      <c r="C59" s="189"/>
      <c r="D59" s="190"/>
    </row>
    <row r="60" ht="15" spans="3:4">
      <c r="C60" s="189"/>
      <c r="D60" s="190"/>
    </row>
    <row r="61" ht="15" spans="3:4">
      <c r="C61" s="189"/>
      <c r="D61" s="190"/>
    </row>
    <row r="62" spans="3:4">
      <c r="C62" s="189"/>
      <c r="D62" s="189"/>
    </row>
    <row r="81" spans="1:9">
      <c r="A81" s="126"/>
      <c r="B81" s="126"/>
      <c r="C81" s="130"/>
      <c r="D81" s="126"/>
      <c r="E81" s="126"/>
      <c r="F81" s="126"/>
      <c r="G81" s="210"/>
      <c r="H81" s="210"/>
      <c r="I81" s="210"/>
    </row>
    <row r="82" spans="3:9">
      <c r="C82" s="101"/>
      <c r="D82" s="101"/>
      <c r="F82" s="155"/>
      <c r="I82" s="101"/>
    </row>
    <row r="83" spans="1:9">
      <c r="A83" s="211"/>
      <c r="B83" s="211"/>
      <c r="C83" s="101"/>
      <c r="D83" s="101"/>
      <c r="E83" s="101"/>
      <c r="F83" s="101"/>
      <c r="G83" s="76"/>
      <c r="I83" s="101"/>
    </row>
    <row r="84" spans="1:9">
      <c r="A84" s="211"/>
      <c r="B84" s="211"/>
      <c r="C84" s="101"/>
      <c r="D84" s="101"/>
      <c r="E84" s="212"/>
      <c r="F84" s="101"/>
      <c r="G84" s="76"/>
      <c r="H84" s="76"/>
      <c r="I84" s="212"/>
    </row>
    <row r="85" spans="1:9">
      <c r="A85" s="76"/>
      <c r="C85" s="101"/>
      <c r="D85" s="101"/>
      <c r="E85" s="212"/>
      <c r="F85" s="101"/>
      <c r="G85" s="76"/>
      <c r="H85" s="76"/>
      <c r="I85" s="101"/>
    </row>
    <row r="86" spans="3:9">
      <c r="C86" s="101"/>
      <c r="D86" s="101"/>
      <c r="E86" s="212"/>
      <c r="F86" s="212"/>
      <c r="G86" s="76"/>
      <c r="H86" s="76"/>
      <c r="I86" s="101"/>
    </row>
    <row r="87" spans="1:9">
      <c r="A87" s="211"/>
      <c r="B87" s="211"/>
      <c r="C87" s="101"/>
      <c r="D87" s="101"/>
      <c r="E87" s="212"/>
      <c r="F87" s="212"/>
      <c r="G87" s="76"/>
      <c r="H87" s="76"/>
      <c r="I87" s="101"/>
    </row>
    <row r="88" spans="3:9">
      <c r="C88" s="101"/>
      <c r="D88" s="101"/>
      <c r="E88" s="212"/>
      <c r="F88" s="212"/>
      <c r="G88" s="76"/>
      <c r="H88" s="76"/>
      <c r="I88" s="101"/>
    </row>
  </sheetData>
  <mergeCells count="57">
    <mergeCell ref="A7:J7"/>
    <mergeCell ref="A10:J10"/>
    <mergeCell ref="B11:F11"/>
    <mergeCell ref="H11:J11"/>
    <mergeCell ref="B12:F12"/>
    <mergeCell ref="H12:J12"/>
    <mergeCell ref="B13:F13"/>
    <mergeCell ref="H13:J13"/>
    <mergeCell ref="B14:F14"/>
    <mergeCell ref="H14:J14"/>
    <mergeCell ref="B15:F15"/>
    <mergeCell ref="H15:J15"/>
    <mergeCell ref="B16:D16"/>
    <mergeCell ref="A18:J18"/>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 ref="A3:A6"/>
    <mergeCell ref="A8:A9"/>
    <mergeCell ref="A19:A22"/>
    <mergeCell ref="E8:E9"/>
    <mergeCell ref="B3:D6"/>
    <mergeCell ref="E3:H6"/>
    <mergeCell ref="B8:D9"/>
    <mergeCell ref="F8:H9"/>
    <mergeCell ref="E19:H22"/>
    <mergeCell ref="B19:D22"/>
  </mergeCells>
  <dataValidations count="3">
    <dataValidation type="list" allowBlank="1" showInputMessage="1" showErrorMessage="1" errorTitle="Seleccione un valor de la lista" sqref="J8">
      <formula1>$K$3:$K$5</formula1>
    </dataValidation>
    <dataValidation type="list" allowBlank="1" showInputMessage="1" showErrorMessage="1" errorTitle="Seleccione un valor de la lista" sqref="J9">
      <formula1>$L$3:$L$4</formula1>
    </dataValidation>
    <dataValidation type="list" allowBlank="1" showInputMessage="1" showErrorMessage="1" sqref="J25:J42 J43:J44">
      <formula1>$S$44:$S$46</formula1>
    </dataValidation>
  </dataValidations>
  <pageMargins left="0.236220472440945" right="0.236220472440945" top="0.590551181102362" bottom="0.87" header="0.196850393700787" footer="0.196850393700787"/>
  <pageSetup paperSize="119" scale="38" fitToHeight="0" orientation="landscape"/>
  <headerFooter/>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H27"/>
  <sheetViews>
    <sheetView workbookViewId="0">
      <selection activeCell="J29" sqref="J28:J29"/>
    </sheetView>
  </sheetViews>
  <sheetFormatPr defaultColWidth="11" defaultRowHeight="12.75" outlineLevelCol="7"/>
  <cols>
    <col min="2" max="2" width="12.7142857142857" customWidth="1"/>
    <col min="3" max="3" width="15.7142857142857" customWidth="1"/>
    <col min="4" max="4" width="14.4285714285714" customWidth="1"/>
    <col min="5" max="5" width="17" customWidth="1"/>
  </cols>
  <sheetData>
    <row r="3" ht="13.5"/>
    <row r="4" ht="26.25" spans="2:5">
      <c r="B4" s="138" t="s">
        <v>38</v>
      </c>
      <c r="C4" s="139" t="s">
        <v>118</v>
      </c>
      <c r="D4" s="140" t="s">
        <v>119</v>
      </c>
      <c r="E4" s="141" t="s">
        <v>120</v>
      </c>
    </row>
    <row r="5" spans="2:5">
      <c r="B5" s="29" t="s">
        <v>48</v>
      </c>
      <c r="C5" s="142" t="s">
        <v>37</v>
      </c>
      <c r="D5" s="142" t="s">
        <v>49</v>
      </c>
      <c r="E5" s="143" t="s">
        <v>50</v>
      </c>
    </row>
    <row r="6" spans="2:7">
      <c r="B6" s="144" t="s">
        <v>93</v>
      </c>
      <c r="C6" s="145">
        <v>100</v>
      </c>
      <c r="D6" s="146">
        <f>+'E01.002 EFECT RTA'!C32</f>
        <v>0.8408</v>
      </c>
      <c r="E6" s="147">
        <f>+'E01.002 EFECT RTA'!D32</f>
        <v>0.8408</v>
      </c>
      <c r="G6" s="148"/>
    </row>
    <row r="7" spans="2:5">
      <c r="B7" s="144" t="s">
        <v>94</v>
      </c>
      <c r="C7" s="145">
        <v>100</v>
      </c>
      <c r="D7" s="146">
        <f>+'E01.002 EFECT RTA'!C33</f>
        <v>0.8781</v>
      </c>
      <c r="E7" s="147">
        <f>+'E01.002 EFECT RTA'!D33</f>
        <v>0.8781</v>
      </c>
    </row>
    <row r="8" spans="2:5">
      <c r="B8" s="144" t="s">
        <v>95</v>
      </c>
      <c r="C8" s="145">
        <v>100</v>
      </c>
      <c r="D8" s="146">
        <f>+'E01.002 EFECT RTA'!C34</f>
        <v>0.92</v>
      </c>
      <c r="E8" s="147">
        <f>+'E01.002 EFECT RTA'!D34</f>
        <v>0.92</v>
      </c>
    </row>
    <row r="9" spans="2:8">
      <c r="B9" s="144" t="s">
        <v>96</v>
      </c>
      <c r="C9" s="145">
        <v>100</v>
      </c>
      <c r="D9" s="146">
        <f>+'E01.002 EFECT RTA'!C35</f>
        <v>0.93</v>
      </c>
      <c r="E9" s="147">
        <f>+'E01.002 EFECT RTA'!D35</f>
        <v>0.93</v>
      </c>
      <c r="G9" s="149"/>
      <c r="H9" s="150"/>
    </row>
    <row r="10" spans="2:5">
      <c r="B10" s="144" t="s">
        <v>97</v>
      </c>
      <c r="C10" s="145">
        <v>100</v>
      </c>
      <c r="D10" s="146">
        <f>+'E01.002 EFECT RTA'!C36</f>
        <v>0.91</v>
      </c>
      <c r="E10" s="147">
        <f>+'E01.002 EFECT RTA'!D36</f>
        <v>0.91</v>
      </c>
    </row>
    <row r="11" spans="2:5">
      <c r="B11" s="144" t="s">
        <v>98</v>
      </c>
      <c r="C11" s="145">
        <v>100</v>
      </c>
      <c r="D11" s="146">
        <f>+'E01.002 EFECT RTA'!D38</f>
        <v>0.93</v>
      </c>
      <c r="E11" s="147">
        <f>+'E01.002 EFECT RTA'!D38</f>
        <v>0.93</v>
      </c>
    </row>
    <row r="12" spans="2:5">
      <c r="B12" s="144" t="s">
        <v>99</v>
      </c>
      <c r="C12" s="145">
        <v>100</v>
      </c>
      <c r="D12" s="146">
        <f>+'E01.002 EFECT RTA'!D39</f>
        <v>0.96</v>
      </c>
      <c r="E12" s="147">
        <f>+'E01.002 EFECT RTA'!D39</f>
        <v>0.96</v>
      </c>
    </row>
    <row r="13" spans="2:5">
      <c r="B13" s="144" t="s">
        <v>100</v>
      </c>
      <c r="C13" s="145">
        <v>100</v>
      </c>
      <c r="D13" s="146">
        <f>+'E01.002 EFECT RTA'!D40</f>
        <v>0.98</v>
      </c>
      <c r="E13" s="147">
        <f>+'E01.002 EFECT RTA'!D40</f>
        <v>0.98</v>
      </c>
    </row>
    <row r="14" spans="2:5">
      <c r="B14" s="144" t="s">
        <v>101</v>
      </c>
      <c r="C14" s="145">
        <v>100</v>
      </c>
      <c r="D14" s="146">
        <f>+'E01.002 EFECT RTA'!D41</f>
        <v>0.95</v>
      </c>
      <c r="E14" s="147">
        <f>+'E01.002 EFECT RTA'!D41</f>
        <v>0.95</v>
      </c>
    </row>
    <row r="15" spans="2:5">
      <c r="B15" s="144" t="s">
        <v>102</v>
      </c>
      <c r="C15" s="145">
        <v>100</v>
      </c>
      <c r="D15" s="146">
        <f>+'E01.002 EFECT RTA'!D42</f>
        <v>0.97</v>
      </c>
      <c r="E15" s="147">
        <f>+'E01.002 EFECT RTA'!D42</f>
        <v>0.97</v>
      </c>
    </row>
    <row r="16" spans="2:5">
      <c r="B16" s="144" t="s">
        <v>103</v>
      </c>
      <c r="C16" s="145">
        <v>100</v>
      </c>
      <c r="D16" s="146">
        <f>+'E01.002 EFECT RTA'!D43</f>
        <v>0.97</v>
      </c>
      <c r="E16" s="147">
        <f>+'E01.002 EFECT RTA'!D43</f>
        <v>0.97</v>
      </c>
    </row>
    <row r="17" ht="13.5" spans="2:5">
      <c r="B17" s="69" t="s">
        <v>104</v>
      </c>
      <c r="C17" s="151">
        <v>100</v>
      </c>
      <c r="D17" s="152">
        <f>+'E01.002 EFECT RTA'!D44</f>
        <v>0.97</v>
      </c>
      <c r="E17" s="147">
        <f>+'E01.002 EFECT RTA'!D44</f>
        <v>0.97</v>
      </c>
    </row>
    <row r="18" spans="5:5">
      <c r="E18" s="148"/>
    </row>
    <row r="19" spans="4:5">
      <c r="D19" s="153"/>
      <c r="E19" s="148"/>
    </row>
    <row r="20" spans="4:4">
      <c r="D20" s="154"/>
    </row>
    <row r="21" spans="4:4">
      <c r="D21" s="154"/>
    </row>
    <row r="22" spans="4:4">
      <c r="D22" s="155"/>
    </row>
    <row r="23" spans="4:4">
      <c r="D23" s="154"/>
    </row>
    <row r="24" spans="4:4">
      <c r="D24" s="154"/>
    </row>
    <row r="25" spans="4:4">
      <c r="D25" s="156"/>
    </row>
    <row r="26" spans="4:4">
      <c r="D26" s="156"/>
    </row>
    <row r="27" spans="4:4">
      <c r="D27" s="157"/>
    </row>
  </sheetData>
  <pageMargins left="0.708661417322835" right="0.708661417322835" top="0.748031496062992" bottom="0.748031496062992" header="0.31496062992126" footer="0.31496062992126"/>
  <pageSetup paperSize="119" scale="85" orientation="landscape"/>
  <headerFooter/>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28"/>
  <sheetViews>
    <sheetView workbookViewId="0">
      <selection activeCell="D17" sqref="D17"/>
    </sheetView>
  </sheetViews>
  <sheetFormatPr defaultColWidth="11" defaultRowHeight="12.75"/>
  <cols>
    <col min="3" max="3" width="11.8571428571429" customWidth="1"/>
    <col min="17" max="17" width="6.57142857142857" customWidth="1"/>
    <col min="18" max="18" width="11.4285714285714" style="101"/>
    <col min="19" max="19" width="15.8571428571429" style="101" customWidth="1"/>
    <col min="20" max="20" width="54.5714285714286" style="102" customWidth="1"/>
    <col min="21" max="21" width="5.28571428571429" customWidth="1"/>
  </cols>
  <sheetData>
    <row r="2" ht="13.5"/>
    <row r="3" ht="26.25" customHeight="1" spans="2:30">
      <c r="B3" s="103" t="s">
        <v>142</v>
      </c>
      <c r="C3" s="104"/>
      <c r="D3" s="104"/>
      <c r="E3" s="105"/>
      <c r="O3" s="125"/>
      <c r="P3" s="126"/>
      <c r="Q3" s="126"/>
      <c r="R3" s="126"/>
      <c r="S3" s="126"/>
      <c r="T3" s="126"/>
      <c r="U3" s="126"/>
      <c r="V3" s="125"/>
      <c r="W3" s="125"/>
      <c r="X3" s="125"/>
      <c r="Y3" s="125"/>
      <c r="Z3" s="125"/>
      <c r="AA3" s="125"/>
      <c r="AB3" s="125"/>
      <c r="AC3" s="125"/>
      <c r="AD3" s="125"/>
    </row>
    <row r="4" spans="2:30">
      <c r="B4" s="106" t="s">
        <v>143</v>
      </c>
      <c r="C4" s="107"/>
      <c r="D4" s="107" t="s">
        <v>144</v>
      </c>
      <c r="E4" s="108"/>
      <c r="O4" s="125"/>
      <c r="P4" s="126"/>
      <c r="Q4" s="126"/>
      <c r="R4" s="126"/>
      <c r="S4" s="130"/>
      <c r="T4" s="130"/>
      <c r="U4" s="130"/>
      <c r="V4" s="125"/>
      <c r="W4" s="125"/>
      <c r="X4" s="125"/>
      <c r="Y4" s="125"/>
      <c r="Z4" s="125"/>
      <c r="AA4" s="125"/>
      <c r="AB4" s="125"/>
      <c r="AC4" s="125"/>
      <c r="AD4" s="125"/>
    </row>
    <row r="5" ht="62.25" customHeight="1" spans="2:30">
      <c r="B5" s="109" t="s">
        <v>145</v>
      </c>
      <c r="C5" s="110"/>
      <c r="D5" s="111">
        <v>31</v>
      </c>
      <c r="E5" s="112"/>
      <c r="O5" s="125"/>
      <c r="P5" s="127"/>
      <c r="Q5" s="127"/>
      <c r="R5" s="131"/>
      <c r="S5" s="132"/>
      <c r="T5" s="133"/>
      <c r="U5" s="134"/>
      <c r="V5" s="125"/>
      <c r="W5" s="125"/>
      <c r="X5" s="125"/>
      <c r="Y5" s="125"/>
      <c r="Z5" s="125"/>
      <c r="AA5" s="125"/>
      <c r="AB5" s="125"/>
      <c r="AC5" s="125"/>
      <c r="AD5" s="125"/>
    </row>
    <row r="6" ht="14.25" spans="2:30">
      <c r="B6" s="109" t="s">
        <v>146</v>
      </c>
      <c r="C6" s="110"/>
      <c r="D6" s="111">
        <v>57</v>
      </c>
      <c r="E6" s="112"/>
      <c r="O6" s="125"/>
      <c r="P6" s="127"/>
      <c r="Q6" s="127"/>
      <c r="R6" s="131"/>
      <c r="S6" s="132"/>
      <c r="T6" s="133"/>
      <c r="U6" s="134"/>
      <c r="V6" s="125"/>
      <c r="W6" s="125"/>
      <c r="X6" s="125"/>
      <c r="Y6" s="125"/>
      <c r="Z6" s="125"/>
      <c r="AA6" s="125"/>
      <c r="AB6" s="125"/>
      <c r="AC6" s="125"/>
      <c r="AD6" s="125"/>
    </row>
    <row r="7" ht="14.25" spans="2:30">
      <c r="B7" s="109" t="s">
        <v>147</v>
      </c>
      <c r="C7" s="110"/>
      <c r="D7" s="111">
        <v>51</v>
      </c>
      <c r="E7" s="112"/>
      <c r="O7" s="125"/>
      <c r="P7" s="127"/>
      <c r="Q7" s="127"/>
      <c r="R7" s="131"/>
      <c r="S7" s="132"/>
      <c r="T7" s="133"/>
      <c r="U7" s="134"/>
      <c r="V7" s="125"/>
      <c r="W7" s="125"/>
      <c r="X7" s="125"/>
      <c r="Y7" s="125"/>
      <c r="Z7" s="125"/>
      <c r="AA7" s="125"/>
      <c r="AB7" s="125"/>
      <c r="AC7" s="125"/>
      <c r="AD7" s="125"/>
    </row>
    <row r="8" ht="14.25" spans="2:30">
      <c r="B8" s="109" t="s">
        <v>148</v>
      </c>
      <c r="C8" s="110"/>
      <c r="D8" s="111">
        <v>45</v>
      </c>
      <c r="E8" s="112"/>
      <c r="O8" s="125"/>
      <c r="P8" s="127"/>
      <c r="Q8" s="127"/>
      <c r="R8" s="131"/>
      <c r="S8" s="132"/>
      <c r="T8" s="133"/>
      <c r="U8" s="134"/>
      <c r="V8" s="125"/>
      <c r="W8" s="125"/>
      <c r="X8" s="125"/>
      <c r="Y8" s="125"/>
      <c r="Z8" s="125"/>
      <c r="AA8" s="125"/>
      <c r="AB8" s="125"/>
      <c r="AC8" s="125"/>
      <c r="AD8" s="125"/>
    </row>
    <row r="9" ht="37.5" customHeight="1" spans="2:30">
      <c r="B9" s="109" t="s">
        <v>149</v>
      </c>
      <c r="C9" s="110"/>
      <c r="D9" s="111">
        <v>51</v>
      </c>
      <c r="E9" s="112"/>
      <c r="O9" s="125"/>
      <c r="P9" s="127"/>
      <c r="Q9" s="127"/>
      <c r="R9" s="131"/>
      <c r="S9" s="132"/>
      <c r="T9" s="133"/>
      <c r="U9" s="134"/>
      <c r="V9" s="125"/>
      <c r="W9" s="125"/>
      <c r="X9" s="125"/>
      <c r="Y9" s="125"/>
      <c r="Z9" s="125"/>
      <c r="AA9" s="125"/>
      <c r="AB9" s="125"/>
      <c r="AC9" s="125"/>
      <c r="AD9" s="125"/>
    </row>
    <row r="10" ht="14.25" spans="2:30">
      <c r="B10" s="113" t="s">
        <v>150</v>
      </c>
      <c r="C10" s="114"/>
      <c r="D10" s="111">
        <v>61</v>
      </c>
      <c r="E10" s="112"/>
      <c r="O10" s="125"/>
      <c r="P10" s="127"/>
      <c r="Q10" s="127"/>
      <c r="R10" s="131"/>
      <c r="S10" s="132"/>
      <c r="T10" s="133"/>
      <c r="U10" s="134"/>
      <c r="V10" s="125"/>
      <c r="W10" s="125"/>
      <c r="X10" s="125"/>
      <c r="Y10" s="125"/>
      <c r="Z10" s="125"/>
      <c r="AA10" s="125"/>
      <c r="AB10" s="125"/>
      <c r="AC10" s="125"/>
      <c r="AD10" s="125"/>
    </row>
    <row r="11" ht="36" customHeight="1" spans="2:30">
      <c r="B11" s="113" t="s">
        <v>151</v>
      </c>
      <c r="C11" s="114"/>
      <c r="D11" s="111">
        <v>41</v>
      </c>
      <c r="E11" s="112"/>
      <c r="O11" s="125"/>
      <c r="P11" s="127"/>
      <c r="Q11" s="127"/>
      <c r="R11" s="131"/>
      <c r="S11" s="132"/>
      <c r="T11" s="133"/>
      <c r="U11" s="134"/>
      <c r="V11" s="125"/>
      <c r="W11" s="125"/>
      <c r="X11" s="125"/>
      <c r="Y11" s="125"/>
      <c r="Z11" s="125"/>
      <c r="AA11" s="125"/>
      <c r="AB11" s="125"/>
      <c r="AC11" s="125"/>
      <c r="AD11" s="125"/>
    </row>
    <row r="12" ht="27" customHeight="1" spans="2:30">
      <c r="B12" s="113" t="s">
        <v>152</v>
      </c>
      <c r="C12" s="114"/>
      <c r="D12" s="111">
        <v>41</v>
      </c>
      <c r="E12" s="112"/>
      <c r="H12" s="115"/>
      <c r="I12" s="115"/>
      <c r="J12" s="124"/>
      <c r="O12" s="125"/>
      <c r="P12" s="127"/>
      <c r="Q12" s="127"/>
      <c r="R12" s="131"/>
      <c r="S12" s="132"/>
      <c r="T12" s="133"/>
      <c r="U12" s="134"/>
      <c r="V12" s="125"/>
      <c r="W12" s="125"/>
      <c r="X12" s="125"/>
      <c r="Y12" s="125"/>
      <c r="Z12" s="125"/>
      <c r="AA12" s="125"/>
      <c r="AB12" s="125"/>
      <c r="AC12" s="125"/>
      <c r="AD12" s="125"/>
    </row>
    <row r="13" customHeight="1" spans="2:30">
      <c r="B13" s="113" t="s">
        <v>153</v>
      </c>
      <c r="C13" s="114"/>
      <c r="D13" s="116">
        <v>43</v>
      </c>
      <c r="E13" s="117"/>
      <c r="H13" s="118"/>
      <c r="I13" s="118"/>
      <c r="J13" s="124"/>
      <c r="O13" s="125"/>
      <c r="P13" s="127"/>
      <c r="Q13" s="127"/>
      <c r="R13" s="131"/>
      <c r="S13" s="132"/>
      <c r="T13" s="134"/>
      <c r="U13" s="134"/>
      <c r="V13" s="125"/>
      <c r="W13" s="125"/>
      <c r="X13" s="125"/>
      <c r="Y13" s="125"/>
      <c r="Z13" s="125"/>
      <c r="AA13" s="125"/>
      <c r="AB13" s="125"/>
      <c r="AC13" s="125"/>
      <c r="AD13" s="125"/>
    </row>
    <row r="14" customHeight="1" spans="2:30">
      <c r="B14" s="109" t="s">
        <v>154</v>
      </c>
      <c r="C14" s="110"/>
      <c r="D14" s="116">
        <v>47</v>
      </c>
      <c r="E14" s="117"/>
      <c r="H14" s="118"/>
      <c r="I14" s="118"/>
      <c r="J14" s="124"/>
      <c r="O14" s="125"/>
      <c r="P14" s="127"/>
      <c r="Q14" s="127"/>
      <c r="R14" s="131"/>
      <c r="S14" s="132"/>
      <c r="T14" s="134"/>
      <c r="U14" s="134"/>
      <c r="V14" s="125"/>
      <c r="W14" s="125"/>
      <c r="X14" s="125"/>
      <c r="Y14" s="125"/>
      <c r="Z14" s="125"/>
      <c r="AA14" s="125"/>
      <c r="AB14" s="125"/>
      <c r="AC14" s="125"/>
      <c r="AD14" s="125"/>
    </row>
    <row r="15" ht="14.25" spans="2:30">
      <c r="B15" s="113" t="s">
        <v>155</v>
      </c>
      <c r="C15" s="114"/>
      <c r="D15" s="119">
        <v>48</v>
      </c>
      <c r="E15" s="117"/>
      <c r="H15" s="118"/>
      <c r="I15" s="118"/>
      <c r="J15" s="124"/>
      <c r="O15" s="125"/>
      <c r="P15" s="127"/>
      <c r="Q15" s="127"/>
      <c r="R15" s="131"/>
      <c r="S15" s="132"/>
      <c r="T15" s="134"/>
      <c r="U15" s="134"/>
      <c r="V15" s="125"/>
      <c r="W15" s="125"/>
      <c r="X15" s="125"/>
      <c r="Y15" s="125"/>
      <c r="Z15" s="125"/>
      <c r="AA15" s="125"/>
      <c r="AB15" s="125"/>
      <c r="AC15" s="125"/>
      <c r="AD15" s="125"/>
    </row>
    <row r="16" ht="15" spans="2:30">
      <c r="B16" s="120" t="s">
        <v>156</v>
      </c>
      <c r="C16" s="121"/>
      <c r="D16" s="122">
        <v>41</v>
      </c>
      <c r="E16" s="123"/>
      <c r="H16" s="118"/>
      <c r="I16" s="118"/>
      <c r="J16" s="124"/>
      <c r="O16" s="125"/>
      <c r="P16" s="127"/>
      <c r="Q16" s="127"/>
      <c r="R16" s="131"/>
      <c r="S16" s="132"/>
      <c r="T16" s="135"/>
      <c r="U16" s="135"/>
      <c r="V16" s="125"/>
      <c r="W16" s="125"/>
      <c r="X16" s="125"/>
      <c r="Y16" s="125"/>
      <c r="Z16" s="125"/>
      <c r="AA16" s="125"/>
      <c r="AB16" s="125"/>
      <c r="AC16" s="125"/>
      <c r="AD16" s="125"/>
    </row>
    <row r="17" spans="8:10">
      <c r="H17" s="118"/>
      <c r="I17" s="118"/>
      <c r="J17" s="124"/>
    </row>
    <row r="18" spans="8:10">
      <c r="H18" s="118"/>
      <c r="I18" s="118"/>
      <c r="J18" s="124"/>
    </row>
    <row r="19" spans="8:18">
      <c r="H19" s="118"/>
      <c r="I19" s="118"/>
      <c r="J19" s="124"/>
      <c r="O19" s="128"/>
      <c r="P19" s="128"/>
      <c r="Q19" s="128"/>
      <c r="R19" s="136"/>
    </row>
    <row r="20" spans="8:20">
      <c r="H20" s="118"/>
      <c r="I20" s="118"/>
      <c r="J20" s="124"/>
      <c r="O20" s="128"/>
      <c r="P20" s="129"/>
      <c r="Q20" s="129"/>
      <c r="R20" s="136"/>
      <c r="S20" s="137"/>
      <c r="T20" s="132"/>
    </row>
    <row r="21" spans="8:20">
      <c r="H21" s="118"/>
      <c r="I21" s="118"/>
      <c r="J21" s="124"/>
      <c r="O21" s="128"/>
      <c r="P21" s="129"/>
      <c r="Q21" s="129"/>
      <c r="R21" s="136"/>
      <c r="S21" s="137"/>
      <c r="T21" s="132"/>
    </row>
    <row r="22" spans="8:20">
      <c r="H22" s="118"/>
      <c r="I22" s="118"/>
      <c r="J22" s="124"/>
      <c r="O22" s="128"/>
      <c r="P22" s="129"/>
      <c r="Q22" s="129"/>
      <c r="R22" s="136"/>
      <c r="S22" s="137"/>
      <c r="T22" s="132"/>
    </row>
    <row r="23" spans="8:20">
      <c r="H23" s="124"/>
      <c r="I23" s="124"/>
      <c r="J23" s="124"/>
      <c r="O23" s="128"/>
      <c r="P23" s="129"/>
      <c r="Q23" s="129"/>
      <c r="R23" s="136"/>
      <c r="S23" s="137"/>
      <c r="T23" s="132"/>
    </row>
    <row r="24" spans="15:20">
      <c r="O24" s="128"/>
      <c r="P24" s="129"/>
      <c r="Q24" s="129"/>
      <c r="R24" s="136"/>
      <c r="S24" s="137"/>
      <c r="T24" s="132"/>
    </row>
    <row r="25" spans="15:20">
      <c r="O25" s="128"/>
      <c r="P25" s="129"/>
      <c r="Q25" s="129"/>
      <c r="R25" s="136"/>
      <c r="S25" s="137"/>
      <c r="T25" s="132"/>
    </row>
    <row r="26" spans="15:20">
      <c r="O26" s="128"/>
      <c r="P26" s="129"/>
      <c r="Q26" s="129"/>
      <c r="R26" s="136"/>
      <c r="S26" s="137"/>
      <c r="T26" s="132"/>
    </row>
    <row r="27" spans="15:18">
      <c r="O27" s="128"/>
      <c r="P27" s="128"/>
      <c r="Q27" s="128"/>
      <c r="R27" s="136"/>
    </row>
    <row r="28" spans="15:18">
      <c r="O28" s="128"/>
      <c r="P28" s="128"/>
      <c r="Q28" s="128"/>
      <c r="R28" s="136"/>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ageMargins left="0.7" right="0.7" top="0.75" bottom="0.75" header="0.3" footer="0.3"/>
  <pageSetup paperSize="9" orientation="portrait"/>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8">
    <tabColor theme="0" tint="-0.249977111117893"/>
  </sheetPr>
  <dimension ref="A1:R55"/>
  <sheetViews>
    <sheetView view="pageBreakPreview" zoomScaleNormal="100" topLeftCell="A3" workbookViewId="0">
      <selection activeCell="J37" sqref="J37"/>
    </sheetView>
  </sheetViews>
  <sheetFormatPr defaultColWidth="11" defaultRowHeight="12.75"/>
  <cols>
    <col min="1" max="1" width="13" customWidth="1"/>
    <col min="2" max="2" width="9.57142857142857" customWidth="1"/>
    <col min="3" max="3" width="9.14285714285714" customWidth="1"/>
    <col min="4" max="4" width="9" customWidth="1"/>
    <col min="5" max="5" width="21.8571428571429" customWidth="1"/>
    <col min="6" max="6" width="20.1428571428571" customWidth="1"/>
    <col min="7" max="7" width="18.7142857142857" customWidth="1"/>
    <col min="8" max="8" width="18.8571428571429" customWidth="1"/>
    <col min="9" max="9" width="14.1428571428571" customWidth="1"/>
    <col min="10" max="10" width="18" customWidth="1"/>
  </cols>
  <sheetData>
    <row r="1" ht="15" spans="1:13">
      <c r="A1" s="2"/>
      <c r="B1" s="3"/>
      <c r="C1" s="3"/>
      <c r="D1" s="3"/>
      <c r="E1" s="3"/>
      <c r="F1" s="3"/>
      <c r="G1" s="3"/>
      <c r="H1" s="3"/>
      <c r="I1" s="3"/>
      <c r="J1" s="3"/>
      <c r="K1" s="77"/>
      <c r="L1" s="77"/>
      <c r="M1" s="77"/>
    </row>
    <row r="2" customHeight="1" spans="1:10">
      <c r="A2" s="4" t="s">
        <v>157</v>
      </c>
      <c r="B2" s="5"/>
      <c r="C2" s="5"/>
      <c r="D2" s="6"/>
      <c r="E2" s="7" t="s">
        <v>158</v>
      </c>
      <c r="F2" s="8"/>
      <c r="G2" s="8"/>
      <c r="H2" s="9"/>
      <c r="I2" s="78" t="s">
        <v>1</v>
      </c>
      <c r="J2" s="79" t="s">
        <v>159</v>
      </c>
    </row>
    <row r="3" customHeight="1" spans="1:10">
      <c r="A3" s="10"/>
      <c r="B3" s="11"/>
      <c r="C3" s="11"/>
      <c r="D3" s="12"/>
      <c r="E3" s="13"/>
      <c r="F3" s="14"/>
      <c r="G3" s="14"/>
      <c r="H3" s="15"/>
      <c r="I3" s="80" t="s">
        <v>3</v>
      </c>
      <c r="J3" s="81" t="s">
        <v>160</v>
      </c>
    </row>
    <row r="4" customHeight="1" spans="1:10">
      <c r="A4" s="10"/>
      <c r="B4" s="11"/>
      <c r="C4" s="11"/>
      <c r="D4" s="12"/>
      <c r="E4" s="13"/>
      <c r="F4" s="14"/>
      <c r="G4" s="14"/>
      <c r="H4" s="15"/>
      <c r="I4" s="80" t="s">
        <v>5</v>
      </c>
      <c r="J4" s="82" t="s">
        <v>6</v>
      </c>
    </row>
    <row r="5" ht="15" customHeight="1" spans="1:10">
      <c r="A5" s="16"/>
      <c r="B5" s="17"/>
      <c r="C5" s="17"/>
      <c r="D5" s="18"/>
      <c r="E5" s="13"/>
      <c r="F5" s="14"/>
      <c r="G5" s="14"/>
      <c r="H5" s="15"/>
      <c r="I5" s="83" t="s">
        <v>8</v>
      </c>
      <c r="J5" s="84" t="s">
        <v>9</v>
      </c>
    </row>
    <row r="6" spans="1:10">
      <c r="A6" s="19" t="s">
        <v>10</v>
      </c>
      <c r="B6" s="20"/>
      <c r="C6" s="20"/>
      <c r="D6" s="20"/>
      <c r="E6" s="20"/>
      <c r="F6" s="20"/>
      <c r="G6" s="20"/>
      <c r="H6" s="20"/>
      <c r="I6" s="20"/>
      <c r="J6" s="85"/>
    </row>
    <row r="7" ht="25.5" spans="1:10">
      <c r="A7" s="21" t="s">
        <v>11</v>
      </c>
      <c r="B7" s="22" t="s">
        <v>159</v>
      </c>
      <c r="C7" s="23"/>
      <c r="D7" s="24"/>
      <c r="E7" s="25" t="s">
        <v>12</v>
      </c>
      <c r="F7" s="26" t="s">
        <v>161</v>
      </c>
      <c r="G7" s="27"/>
      <c r="H7" s="28"/>
      <c r="I7" s="86" t="s">
        <v>14</v>
      </c>
      <c r="J7" s="87" t="s">
        <v>15</v>
      </c>
    </row>
    <row r="8" ht="25.5" spans="1:10">
      <c r="A8" s="29"/>
      <c r="B8" s="30"/>
      <c r="C8" s="31"/>
      <c r="D8" s="32"/>
      <c r="E8" s="33"/>
      <c r="F8" s="34"/>
      <c r="G8" s="35"/>
      <c r="H8" s="36"/>
      <c r="I8" s="88" t="s">
        <v>16</v>
      </c>
      <c r="J8" s="89" t="s">
        <v>109</v>
      </c>
    </row>
    <row r="9" spans="1:10">
      <c r="A9" s="37"/>
      <c r="B9" s="38"/>
      <c r="C9" s="38"/>
      <c r="D9" s="38"/>
      <c r="E9" s="38"/>
      <c r="F9" s="38"/>
      <c r="G9" s="38"/>
      <c r="H9" s="38"/>
      <c r="I9" s="38"/>
      <c r="J9" s="90"/>
    </row>
    <row r="10" ht="66.75" customHeight="1" spans="1:10">
      <c r="A10" s="39" t="s">
        <v>17</v>
      </c>
      <c r="B10" s="40" t="s">
        <v>162</v>
      </c>
      <c r="C10" s="41"/>
      <c r="D10" s="41"/>
      <c r="E10" s="41"/>
      <c r="F10" s="42"/>
      <c r="G10" s="43" t="s">
        <v>19</v>
      </c>
      <c r="H10" s="40" t="s">
        <v>163</v>
      </c>
      <c r="I10" s="41"/>
      <c r="J10" s="91"/>
    </row>
    <row r="11" ht="78.75" customHeight="1" spans="1:10">
      <c r="A11" s="39" t="s">
        <v>21</v>
      </c>
      <c r="B11" s="40" t="s">
        <v>112</v>
      </c>
      <c r="C11" s="41"/>
      <c r="D11" s="41"/>
      <c r="E11" s="41"/>
      <c r="F11" s="42"/>
      <c r="G11" s="43" t="s">
        <v>23</v>
      </c>
      <c r="H11" s="40" t="s">
        <v>164</v>
      </c>
      <c r="I11" s="41"/>
      <c r="J11" s="91"/>
    </row>
    <row r="12" ht="92.25" customHeight="1" spans="1:10">
      <c r="A12" s="39" t="s">
        <v>25</v>
      </c>
      <c r="B12" s="40" t="s">
        <v>165</v>
      </c>
      <c r="C12" s="41"/>
      <c r="D12" s="41"/>
      <c r="E12" s="41"/>
      <c r="F12" s="42"/>
      <c r="G12" s="43" t="s">
        <v>27</v>
      </c>
      <c r="H12" s="40" t="s">
        <v>166</v>
      </c>
      <c r="I12" s="41"/>
      <c r="J12" s="91"/>
    </row>
    <row r="13" ht="38.25" spans="1:10">
      <c r="A13" s="39" t="s">
        <v>29</v>
      </c>
      <c r="B13" s="40" t="s">
        <v>167</v>
      </c>
      <c r="C13" s="41"/>
      <c r="D13" s="41"/>
      <c r="E13" s="41"/>
      <c r="F13" s="42"/>
      <c r="G13" s="43" t="s">
        <v>31</v>
      </c>
      <c r="H13" s="40" t="s">
        <v>168</v>
      </c>
      <c r="I13" s="41"/>
      <c r="J13" s="91"/>
    </row>
    <row r="14" ht="38.25" customHeight="1" spans="1:10">
      <c r="A14" s="39" t="s">
        <v>33</v>
      </c>
      <c r="B14" s="44" t="s">
        <v>169</v>
      </c>
      <c r="C14" s="45"/>
      <c r="D14" s="45"/>
      <c r="E14" s="45"/>
      <c r="F14" s="46"/>
      <c r="G14" s="43" t="s">
        <v>35</v>
      </c>
      <c r="H14" s="47" t="s">
        <v>170</v>
      </c>
      <c r="I14" s="47"/>
      <c r="J14" s="92"/>
    </row>
    <row r="15" ht="26.25" spans="1:18">
      <c r="A15" s="48" t="s">
        <v>36</v>
      </c>
      <c r="B15" s="49">
        <v>1</v>
      </c>
      <c r="C15" s="50"/>
      <c r="D15" s="51"/>
      <c r="E15" s="52" t="s">
        <v>37</v>
      </c>
      <c r="F15" s="53">
        <v>1</v>
      </c>
      <c r="G15" s="52" t="s">
        <v>38</v>
      </c>
      <c r="H15" s="54"/>
      <c r="I15" s="93"/>
      <c r="J15" s="94"/>
      <c r="P15" s="95"/>
      <c r="Q15" s="95"/>
      <c r="R15" s="95"/>
    </row>
    <row r="16" ht="13.5" spans="1:10">
      <c r="A16" s="55"/>
      <c r="B16" s="56"/>
      <c r="C16" s="56"/>
      <c r="D16" s="56"/>
      <c r="E16" s="56"/>
      <c r="F16" s="56"/>
      <c r="G16" s="56"/>
      <c r="H16" s="56"/>
      <c r="I16" s="56"/>
      <c r="J16" s="96"/>
    </row>
    <row r="17" ht="13.5" spans="1:10">
      <c r="A17" s="57"/>
      <c r="B17" s="58"/>
      <c r="C17" s="58"/>
      <c r="D17" s="58"/>
      <c r="E17" s="58"/>
      <c r="F17" s="58"/>
      <c r="G17" s="58"/>
      <c r="H17" s="58"/>
      <c r="I17" s="58"/>
      <c r="J17" s="97"/>
    </row>
    <row r="18" customHeight="1" spans="1:10">
      <c r="A18" s="59"/>
      <c r="B18" s="60" t="s">
        <v>157</v>
      </c>
      <c r="C18" s="60"/>
      <c r="D18" s="60"/>
      <c r="E18" s="7" t="s">
        <v>158</v>
      </c>
      <c r="F18" s="8"/>
      <c r="G18" s="8"/>
      <c r="H18" s="9"/>
      <c r="I18" s="78" t="s">
        <v>1</v>
      </c>
      <c r="J18" s="79" t="s">
        <v>159</v>
      </c>
    </row>
    <row r="19" customHeight="1" spans="1:10">
      <c r="A19" s="61"/>
      <c r="B19" s="62"/>
      <c r="C19" s="62"/>
      <c r="D19" s="62"/>
      <c r="E19" s="13"/>
      <c r="F19" s="14"/>
      <c r="G19" s="14"/>
      <c r="H19" s="15"/>
      <c r="I19" s="80" t="s">
        <v>3</v>
      </c>
      <c r="J19" s="81" t="s">
        <v>171</v>
      </c>
    </row>
    <row r="20" customHeight="1" spans="1:10">
      <c r="A20" s="61"/>
      <c r="B20" s="62"/>
      <c r="C20" s="62"/>
      <c r="D20" s="62"/>
      <c r="E20" s="13"/>
      <c r="F20" s="14"/>
      <c r="G20" s="14"/>
      <c r="H20" s="15"/>
      <c r="I20" s="80" t="s">
        <v>5</v>
      </c>
      <c r="J20" s="82" t="s">
        <v>6</v>
      </c>
    </row>
    <row r="21" ht="25.5" customHeight="1" spans="1:10">
      <c r="A21" s="61"/>
      <c r="B21" s="62"/>
      <c r="C21" s="62"/>
      <c r="D21" s="62"/>
      <c r="E21" s="13"/>
      <c r="F21" s="14"/>
      <c r="G21" s="14"/>
      <c r="H21" s="15"/>
      <c r="I21" s="83" t="s">
        <v>8</v>
      </c>
      <c r="J21" s="84" t="s">
        <v>9</v>
      </c>
    </row>
    <row r="22" ht="13.5" spans="1:10">
      <c r="A22" s="63" t="s">
        <v>172</v>
      </c>
      <c r="B22" s="64"/>
      <c r="C22" s="64"/>
      <c r="D22" s="64"/>
      <c r="E22" s="64"/>
      <c r="F22" s="64"/>
      <c r="G22" s="64"/>
      <c r="H22" s="64"/>
      <c r="I22" s="64"/>
      <c r="J22" s="98"/>
    </row>
    <row r="23" ht="25.5" spans="1:10">
      <c r="A23" s="65" t="s">
        <v>48</v>
      </c>
      <c r="B23" s="66" t="s">
        <v>37</v>
      </c>
      <c r="C23" s="66" t="s">
        <v>49</v>
      </c>
      <c r="D23" s="67" t="s">
        <v>50</v>
      </c>
      <c r="E23" s="67" t="s">
        <v>51</v>
      </c>
      <c r="F23" s="67" t="s">
        <v>52</v>
      </c>
      <c r="G23" s="68"/>
      <c r="H23" s="67" t="s">
        <v>53</v>
      </c>
      <c r="I23" s="67" t="s">
        <v>54</v>
      </c>
      <c r="J23" s="99" t="s">
        <v>55</v>
      </c>
    </row>
    <row r="24" s="1" customFormat="1" ht="201" customHeight="1" spans="1:10">
      <c r="A24" s="69">
        <v>45299</v>
      </c>
      <c r="B24" s="70">
        <f>+F15</f>
        <v>1</v>
      </c>
      <c r="C24" s="70">
        <v>0</v>
      </c>
      <c r="D24" s="71">
        <v>1</v>
      </c>
      <c r="E24" s="72" t="s">
        <v>173</v>
      </c>
      <c r="F24" s="73" t="s">
        <v>174</v>
      </c>
      <c r="G24" s="74"/>
      <c r="H24" s="75" t="s">
        <v>175</v>
      </c>
      <c r="I24" s="100" t="s">
        <v>91</v>
      </c>
      <c r="J24" s="75"/>
    </row>
    <row r="29" spans="9:9">
      <c r="I29" s="76"/>
    </row>
    <row r="53" spans="2:2">
      <c r="B53" s="76"/>
    </row>
    <row r="54" spans="2:2">
      <c r="B54" s="76"/>
    </row>
    <row r="55" spans="2:2">
      <c r="B55" s="76"/>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5">
    <dataValidation type="list" allowBlank="1" showInputMessage="1" showErrorMessage="1" errorTitle="Seleccione un valor de la lista" 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
      <formula1>$K$1:$K$4</formula1>
    </dataValidation>
    <dataValidation type="list" allowBlank="1" showInputMessage="1" showErrorMessage="1" errorTitle="Seleccione un valor de la lista" 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
      <formula1>$L$1:$L$2</formula1>
    </dataValidation>
    <dataValidation allowBlank="1" showInputMessage="1" showErrorMessage="1" errorTitle="Seleccionar un valor de la lista"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dataValidation type="list" allowBlank="1" showInputMessage="1" showErrorMessage="1" errorTitle="Seleccionar un valor de la lista" 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
      <formula1>#REF!</formula1>
    </dataValidation>
    <dataValidation type="list" allowBlank="1" showInputMessage="1" showErrorMessage="1" 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
      <formula1>$B$53:$B$55</formula1>
    </dataValidation>
  </dataValidations>
  <printOptions horizontalCentered="1"/>
  <pageMargins left="0.433070866141732" right="0.433070866141732" top="1.18" bottom="1.17" header="0.31496062992126" footer="0.31496062992126"/>
  <pageSetup paperSize="119" scale="85" orientation="landscape"/>
  <headerFooter/>
  <drawing r:id="rId2"/>
  <legacyDrawing r:id="rId3"/>
</worksheet>
</file>

<file path=docProps/app.xml><?xml version="1.0" encoding="utf-8"?>
<Properties xmlns="http://schemas.openxmlformats.org/officeDocument/2006/extended-properties" xmlns:vt="http://schemas.openxmlformats.org/officeDocument/2006/docPropsVTypes">
  <Company>PricewaterhouseCoopers</Company>
  <Application>Microsoft Excel</Application>
  <HeadingPairs>
    <vt:vector size="2" baseType="variant">
      <vt:variant>
        <vt:lpstr>工作表</vt:lpstr>
      </vt:variant>
      <vt:variant>
        <vt:i4>6</vt:i4>
      </vt:variant>
    </vt:vector>
  </HeadingPairs>
  <TitlesOfParts>
    <vt:vector size="6" baseType="lpstr">
      <vt:lpstr>E01.001 VAR. QUEJAS Y RECL</vt:lpstr>
      <vt:lpstr>GRAFICO I QUEJAS</vt:lpstr>
      <vt:lpstr>E01.002 EFECT RTA</vt:lpstr>
      <vt:lpstr>GRAFICO EFEC</vt:lpstr>
      <vt:lpstr>Ranking</vt:lpstr>
      <vt:lpstr>E02.001 SATISFACCION CLIENTE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At_Ciudadano_Melvi</cp:lastModifiedBy>
  <dcterms:created xsi:type="dcterms:W3CDTF">2005-02-23T21:45:00Z</dcterms:created>
  <cp:lastPrinted>2023-04-21T13:21:00Z</cp:lastPrinted>
  <dcterms:modified xsi:type="dcterms:W3CDTF">2025-02-17T16:13:58Z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4F31D6F72F534DACAC68BCC9E9C6A5E5_13</vt:lpwstr>
  </property>
  <property fmtid="{D5CDD505-2E9C-101B-9397-08002B2CF9AE}" pid="8" name="KSOProductBuildVer">
    <vt:lpwstr>3082-12.2.0.19805</vt:lpwstr>
  </property>
</Properties>
</file>