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codeName="ThisWorkbook" defaultThemeVersion="124226"/>
  <mc:AlternateContent xmlns:mc="http://schemas.openxmlformats.org/markup-compatibility/2006">
    <mc:Choice Requires="x15">
      <x15ac:absPath xmlns:x15ac="http://schemas.microsoft.com/office/spreadsheetml/2010/11/ac" url="E:\ATENCION AL CIUDADANO\COPIA DE SEGURIDAD ATENCION AL CIUDADANO MELVY\INDICADORES\INDICADORES ATENCION AL CIUDADANO\INDICADORES 2023\"/>
    </mc:Choice>
  </mc:AlternateContent>
  <xr:revisionPtr revIDLastSave="0" documentId="13_ncr:1_{B108B6C9-C722-41EB-8DEE-F0F34300F9E2}" xr6:coauthVersionLast="47" xr6:coauthVersionMax="47" xr10:uidLastSave="{00000000-0000-0000-0000-000000000000}"/>
  <bookViews>
    <workbookView xWindow="-120" yWindow="-120" windowWidth="29040" windowHeight="15840" xr2:uid="{00000000-000D-0000-FFFF-FFFF00000000}"/>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81029"/>
</workbook>
</file>

<file path=xl/calcChain.xml><?xml version="1.0" encoding="utf-8"?>
<calcChain xmlns="http://schemas.openxmlformats.org/spreadsheetml/2006/main">
  <c r="I43" i="11" l="1"/>
  <c r="D40" i="10"/>
  <c r="I42" i="11"/>
  <c r="D39" i="10"/>
  <c r="D38" i="10" l="1"/>
  <c r="I41" i="11"/>
  <c r="D37" i="10" l="1"/>
  <c r="I40" i="11" l="1"/>
  <c r="I39" i="11" l="1"/>
  <c r="I38" i="11"/>
  <c r="D36" i="10" l="1"/>
  <c r="D35" i="10" l="1"/>
  <c r="I36" i="11" l="1"/>
  <c r="D34" i="10"/>
  <c r="I35" i="11" l="1"/>
  <c r="D33" i="10" l="1"/>
  <c r="I34" i="11" l="1"/>
  <c r="D32" i="10"/>
  <c r="D31" i="10" l="1"/>
  <c r="I33" i="11" l="1"/>
  <c r="D5" i="29"/>
  <c r="D30" i="10"/>
  <c r="E16" i="29"/>
  <c r="E15" i="29"/>
  <c r="E14" i="29"/>
  <c r="E13" i="29"/>
  <c r="E8" i="29" l="1"/>
  <c r="E17" i="30" l="1"/>
  <c r="D17" i="30"/>
  <c r="E16" i="30"/>
  <c r="D16" i="30"/>
  <c r="E15" i="30"/>
  <c r="D15" i="30"/>
  <c r="D16" i="29"/>
  <c r="D15" i="29"/>
  <c r="D14" i="29"/>
  <c r="D13" i="29" l="1"/>
  <c r="E14" i="30"/>
  <c r="D14" i="30"/>
  <c r="E13" i="30" l="1"/>
  <c r="D13" i="30"/>
  <c r="D12" i="29"/>
  <c r="E12" i="29"/>
  <c r="D12" i="30" l="1"/>
  <c r="E12" i="30"/>
  <c r="E11" i="30"/>
  <c r="D11" i="30"/>
  <c r="D11" i="29"/>
  <c r="E11" i="29"/>
  <c r="E10" i="29" l="1"/>
  <c r="E9" i="29"/>
  <c r="E7" i="29" l="1"/>
  <c r="D10" i="29"/>
  <c r="D9" i="29"/>
  <c r="D8" i="29"/>
  <c r="D7" i="29"/>
  <c r="D10" i="30"/>
  <c r="D9" i="30"/>
  <c r="D8" i="30"/>
  <c r="D7" i="30"/>
  <c r="E10" i="30"/>
  <c r="E8" i="30"/>
  <c r="E9" i="30"/>
  <c r="E7" i="30" l="1"/>
  <c r="E6" i="29"/>
  <c r="D6" i="30" l="1"/>
  <c r="Q33" i="10" l="1"/>
  <c r="D6" i="29"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6" authorId="0" shapeId="0" xr:uid="{00000000-0006-0000-00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xr:uid="{00000000-0006-0000-00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xr:uid="{00000000-0006-0000-00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xr:uid="{00000000-0006-0000-00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xr:uid="{00000000-0006-0000-00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xr:uid="{00000000-0006-0000-00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xr:uid="{00000000-0006-0000-00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xr:uid="{00000000-0006-0000-00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xr:uid="{00000000-0006-0000-00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xr:uid="{00000000-0006-0000-00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xr:uid="{00000000-0006-0000-00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xr:uid="{00000000-0006-0000-00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xr:uid="{00000000-0006-0000-00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xr:uid="{00000000-0006-0000-00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xr:uid="{00000000-0006-0000-0000-00000F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xr:uid="{00000000-0006-0000-0000-000010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xr:uid="{00000000-0006-0000-0000-000011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xr:uid="{00000000-0006-0000-0000-000012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xr:uid="{00000000-0006-0000-0000-000013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000-000014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000-000015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000-000016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000-000017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000-000018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000-000019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000-00001A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000-00001B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000-00001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000-00001D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000-00001E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E397CDB6-1ABC-4820-A4A9-D412831224DB}">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9F088BB1-1124-4441-9E6E-BAA44E818016}">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863D351A-3DB5-47B6-8651-3D8DEEC32BF9}">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6CAFBF82-D07B-4722-AEB8-5E8A42DFFC9C}">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63A286FE-FB3E-41F0-861A-EDE2EB0AB6EF}">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DF165138-2438-4B31-9C05-1973E08C3F0F}">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89677E47-7EF6-4E89-82DC-7243E4C63FA1}">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F6CE329C-1C5E-4509-8630-24F052EBF022}">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E336007F-75C7-48D8-975B-180457B637BE}">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CFB81107-5972-441B-AAAB-F4B161E4746D}">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B6DCFB83-2FED-432B-887A-263122488AD3}">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8CF2719E-1747-4598-8052-457C04A7066A}">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F6078DE2-E0A5-4B0F-BD8A-FEC5343839D5}">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2ED6680C-A49F-4F7E-BAA6-2CDA8CA14E1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xr:uid="{51D9B637-11AC-43BD-98BA-E1B03881356B}">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xr:uid="{1DCBC01B-DE79-4083-88FD-598B7E8F85F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xr:uid="{AC4D0FAE-B5BB-4062-99FE-A7DCA23CF478}">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xr:uid="{7B6A06FA-D2BC-4D73-9FDF-D72B964C7F8F}">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xr:uid="{4CDDD2A4-974F-4E64-BF00-3E0D66ECB319}">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xr:uid="{8EA5180A-F6D1-4E60-ACB2-45D4D684590A}">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xr:uid="{1A7C4C99-582D-49C0-BE92-9963071DBA5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8" authorId="0" shapeId="0" xr:uid="{00000000-0006-0000-02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xr:uid="{00000000-0006-0000-02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xr:uid="{00000000-0006-0000-02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xr:uid="{00000000-0006-0000-02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xr:uid="{00000000-0006-0000-02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xr:uid="{00000000-0006-0000-02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xr:uid="{00000000-0006-0000-02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xr:uid="{00000000-0006-0000-02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xr:uid="{00000000-0006-0000-02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xr:uid="{00000000-0006-0000-02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xr:uid="{00000000-0006-0000-02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xr:uid="{00000000-0006-0000-02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xr:uid="{00000000-0006-0000-02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xr:uid="{00000000-0006-0000-02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xr:uid="{00000000-0006-0000-02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xr:uid="{00000000-0006-0000-0200-00001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200-00001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200-000012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200-000013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200-000014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200-000015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200-000016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200-000017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200-00001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200-00001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200-00001A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200-00001B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00000000-0006-0000-0200-00001C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00000000-0006-0000-0200-00001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00000000-0006-0000-0200-00001E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00000000-0006-0000-0200-00001F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280A63F9-073A-404F-8C6A-6DD06DF0DC9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BC58097E-2B24-4B72-89CD-49D1CBB0901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5176F930-DF31-4BDB-B386-287227935C4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43B7A269-0B68-4664-9CE6-F13B937D25F1}">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B4C6883A-3BD3-4E96-8B90-176FAACF398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C72C7762-7972-4672-82B9-F754CE8CF08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F205CF62-C124-4993-AAEE-09B2AB20DC6D}">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D8925CBD-C721-48DA-92E8-83E98BCD5A6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00000000-0006-0000-0200-00002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00000000-0006-0000-0200-00002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xr:uid="{FF23ACA2-5B7A-4C54-9809-B88A5ECF5E65}">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xr:uid="{AF233F7B-F0CA-43AF-AF3F-363070CA632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xr:uid="{AD08BF95-1A06-447B-99AD-3618D9EA99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xr:uid="{1C9541B6-FC08-46D1-9250-F1B4F0B87F7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xr:uid="{EEF4284A-CB28-4A36-8D8D-BCC276C4EE6C}">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xr:uid="{14BE275E-59F3-4CEB-A679-DBD8AF06A5CF}">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xr:uid="{1AA1CF6B-AB53-40FE-B0CE-BFED6633F401}">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xr:uid="{D41BE16F-C353-42A2-9726-D83E3ECEFC71}">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xr:uid="{3B7BCB29-FA21-4652-BBCF-84414F87DF91}">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xr:uid="{2FAE56B6-572C-4678-80AC-55F73A35C29C}">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xr:uid="{D9103BF5-A29A-44F9-A2C7-2845B42AEEC9}">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xr:uid="{D5AD3DB1-7726-4F33-8788-F237CAEE6998}">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xr:uid="{5737C685-940C-4A2B-B8F6-F8082872101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xr:uid="{4F05F9AA-12F0-4571-A4F1-C6A8036CD607}">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C4" authorId="0" shapeId="0" xr:uid="{00000000-0006-0000-0300-000001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S11" authorId="0" shapeId="0" xr:uid="{00000000-0006-0000-0400-00000100000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7" authorId="0" shapeId="0" xr:uid="{00000000-0006-0000-05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xr:uid="{00000000-0006-0000-05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xr:uid="{00000000-0006-0000-05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xr:uid="{00000000-0006-0000-05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xr:uid="{00000000-0006-0000-05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xr:uid="{00000000-0006-0000-05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xr:uid="{00000000-0006-0000-05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xr:uid="{00000000-0006-0000-05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xr:uid="{00000000-0006-0000-05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xr:uid="{00000000-0006-0000-05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xr:uid="{00000000-0006-0000-05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xr:uid="{00000000-0006-0000-05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xr:uid="{00000000-0006-0000-05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xr:uid="{00000000-0006-0000-05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xr:uid="{00000000-0006-0000-05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<sst xmlns="http://schemas.openxmlformats.org/spreadsheetml/2006/main" count="395" uniqueCount="163">
  <si>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</si>
  <si>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</si>
  <si>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</si>
  <si>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</si>
  <si>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</si>
  <si>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</si>
  <si>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</si>
  <si>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</si>
  <si>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</si>
  <si>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</si>
  <si>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</si>
  <si>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</si>
  <si>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</si>
  <si>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</si>
  <si>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</si>
  <si>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</si>
  <si>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</si>
  <si>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</si>
  <si>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</si>
  <si>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</si>
  <si>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</si>
  <si>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</si>
  <si>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</si>
  <si>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</si>
  <si>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</si>
  <si>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</si>
  <si>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</si>
  <si>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</si>
  <si>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</si>
  <si>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</si>
  <si>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</si>
  <si>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</si>
  <si>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</si>
  <si>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</si>
  <si>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</si>
  <si>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</si>
  <si>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</si>
  <si>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</si>
  <si>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</si>
  <si>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</si>
  <si>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</si>
  <si>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</si>
  <si>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</si>
  <si>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</si>
  <si>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</si>
  <si>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</si>
  <si>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</si>
  <si>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</si>
  <si>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</si>
  <si>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</si>
  <si>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</si>
  <si>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</si>
  <si>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</si>
  <si>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</si>
  <si>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</si>
  <si>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</si>
  <si>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</si>
  <si>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</si>
  <si>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</si>
  <si>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</si>
  <si>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</si>
  <si>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</si>
  <si>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</si>
  <si>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</si>
  <si>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</si>
  <si>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</si>
  <si>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</si>
  <si>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</si>
  <si>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</si>
  <si>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</si>
  <si>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</si>
  <si>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</si>
  <si>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</si>
  <si>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</si>
  <si>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</si>
  <si>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</si>
  <si>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</si>
  <si>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</si>
  <si>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</si>
  <si>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</si>
  <si>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</si>
  <si>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</si>
  <si>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</si>
  <si>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</si>
  <si>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</si>
  <si>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</si>
  <si>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</si>
  <si>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</si>
  <si>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</si>
  <si>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</si>
  <si>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</si>
  <si>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</si>
  <si>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</si>
  <si>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</si>
  <si>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</si>
  <si>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</si>
  <si>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</si>
  <si>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</si>
  <si>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</si>
  <si>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</si>
  <si>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</si>
  <si>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</si>
  <si>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</si>
  <si>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</si>
  <si>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</si>
  <si>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</si>
  <si>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</si>
  <si>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</si>
  <si>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</si>
  <si>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</si>
  <si>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</si>
  <si>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</si>
  <si>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</si>
  <si>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</si>
  <si>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</si>
  <si>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</si>
  <si>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</si>
  <si>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</si>
  <si>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</si>
  <si>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</si>
  <si>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</si>
  <si>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</si>
  <si>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</si>
  <si>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</si>
  <si>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</si>
  <si>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</si>
  <si>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</si>
  <si>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</si>
  <si>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</si>
  <si>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</si>
  <si>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</si>
  <si>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</si>
  <si>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</si>
  <si>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</si>
  <si>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</si>
  <si>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</si>
  <si>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GESTIONAR SOLICITUDES Y CORRESPONDENCIA     HOJA DE VIDA DE INDICADORES POR PROCESO</t>
  </si>
  <si>
    <t>Se realiza el tramite pertinente y se hace seguimiento a las quejas presentadas desde Atenciòn al Ciudadano</t>
  </si>
  <si>
    <t xml:space="preserve">                                                                                                                                                                                                                                                                                                                       ATENCIÓN AL CIUDADANO</t>
  </si>
  <si>
    <t>Queja en contra de 3 docentes de la I.E. Liceo Payan por falta de compromiso y firma de asistencia en la institución educativa;  queja en contra de Rectora de la I.E. Tecnico Comercial  Pangús de Sotomayor  por falta de presentación de información financiera, contable y otros,  falta de empalme; queja en contra de docente de la I.E. Ecoturistica del Remolino; Queja por acoso laboral presentada por un Rector en contra de una funcionaria de la Subsecretaria de Calidad educativa</t>
  </si>
  <si>
    <t xml:space="preserve">El porcentaje de oportunidad de la Secretaria de Educación esta en los rangos superiores, observando oportunidad en la respuestas brindadas por los funcionarios, de igual manera hay incremento con respecto al mes anterior donde el porcentaje era del 89.23% </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</si>
  <si>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</si>
  <si>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Informe anexo de encuesta con la medición realizada cuando termine el periodo de análisis</t>
  </si>
  <si>
    <t>La encuesta de Satisfacción  será aplicaca a partir del  1 de julio con corte a 30 de  Diciembre de 2023</t>
  </si>
  <si>
    <t>Queja por inconsistencias de nomina por novedad de licencia, queja en contra de docente y rector  del Centro Educativo Cristo Alto, queja por  inconsistencias encontradas en las visitas realizadas por la coordinación municipal del PAE en el municipio de Túquerres el día 24 de febrero del año en curso, a los centros educativos: Pueranquer y Las Minas, por  el operador Asociación De Cabildos y Autoridades Indígenas Del Nudo De Los Pastos Shaquiñan; queja en contra de docente de apoyo Politecnico Juan Bolaños</t>
  </si>
  <si>
    <t>Se mantiene un porcentaje por encima del 90%, a pesar de existir vencimiento de peticiones, se evidencia una buena oportunidad de respuesta</t>
  </si>
  <si>
    <t>Queja por servicio de transporte escolar; por inasistencia de docentes institución educativa agropecuaria indígena Sebastián García Carlosama , queja presentado por madre de familia por cierre sede de Charguayaco en Taminango, inconsistencias reportadas por la señora rectora Alba Isabel Leytón con respecto al operador Villa-Garzón, en donde hace mención que el operador presenta una dificultad con el personal de manipulación o dinamizadoras  de los restaurantes escolares; queja anónima presentada por padre de familia indicando que en  Institución Educativa Pedro León Torres del municipio de Yacuanquer se tome las medidas pertinentes, para que las personas encargadas de realizar las labores de servicios generales cumplan a cabalidad con sus funciones y no se exija por parte de la institución que los padres de familia realicen estas labores inherentes al cargo de servicios generales.</t>
  </si>
  <si>
    <t>La oportunidad de respuesta es favorable y superior al mes anterior</t>
  </si>
  <si>
    <t>Queja en contra de la rectora PAOLA ANDREA GÓMEZ, indicando que no ha realizado el empalme financiero de la Institución Educativa Técnica Comercial Pangús; queja interpuesta por el docente Oscar Goyes del Centro Educativo La Acequia, con respecto a las inconsistencias del  operador PAE Shaquiñan, falta de entrega de alimentos, elementos para la preparación y manipulación, de igual manera presentan quejas los siguientes docentes  relacionado las instituciones educativas, asi: queja interpuesta por la docente Liliana Tello del Centro Educativo El Pescadillo, docente Rosalba Ipaz del centro educativo Las Minas, docente Esperanza Garcia Toro del Centro Educativo Santa Cecilia Panamal, la Institución Educativa Agropecuaria Polachayán, l reporte emitido por las Instituciones Educativa San Sebastián de Yascual y Quebrada Oscura, docente Liliana Burbano Jaramillo del Centro Educativo Esnambud,  Institución Educativa San Sebastián de Yascual,  la docente Gladiz Muñoz, del centro educativo Taindez;  Otra queja por suspensión  de transporte escolar en el municipio de Guaitarilla</t>
  </si>
  <si>
    <t xml:space="preserve">Con  porcentaje de oportunidad de respuesta bueno y manteniendo un rango del 95% favorable para la Secretaria de Educación. </t>
  </si>
  <si>
    <t>Se observa un porcentaje de oportunidad de respuesta por encima del 95% ubicandose en un rango de Bueno</t>
  </si>
  <si>
    <t>Queja de unos padres de familia en contra de la docente Estella Molina, quien trabaja en el Bloque Santo Tomas de la I E T San Juan Bautista de Sotomayor, Los Andes. Los padres de familia dicen que maltrata a unos estudiantes  del grado 3 - 2 de forma verbal y Psicológica; queja por el desempeño docente de algunos profesores de primaria  de la institución educativa ecoturistica de Puerto Remolino Taminango; queja presentada por la Rectora ( E) indicando que no hay empalme por parte de la rectora PAOLA ANDREA GÓMEZ, por lo tanto en la Institución no se encuentran documentos importantes como los estados financieros y los informes que de la oficina de PLANEACIÓN solicita, con relación a la ejecución de recursos transferidos por FOME; queja por ausencia de docente I.E. Eliseo Payan solicitan reemplazo; Solicita la comunidad de la institución Politécnico  Juan  Bolaños  toda  la  comunidad  educativa  de  la  Sede  san  Bosco sector  Rural nombrar reemplazo de docente; se evidencia queja por ausencia de docentes</t>
  </si>
  <si>
    <t>El señor rector, Luis Ortega, de la I.E.Antonio Nariño de San Pablo Nariño, aún no hace la instalación del consejo directivo 2023 y no ha realizado la rendición de cuentas del año. Queja Anonima presentada por padres de familia  en contra del  Rector y de la docente de preescolar  de la Institución Educativa Santacruz del municipio de Policarpa - Nariño, donde indica que cobra para materiales, restaurante escolar y otros; Queja presentada por el Rector de la I.E. Tecnica Comercial San Juan Bautista  en contra de la docente Lenny Caicedo Perlaza, quien desobedece ordenes y no hace ingresar a los alumnos al aula de informatica donde indica que fueron dotados con 40 computadores por parte de Fondo Paz; Inconformidad frente al incumplimiento del calendario académico por parte del docente de química y biología, Edward Tello Diuza, vinculado a la Institución Educativa Nuestra Señora del Carmen, del municipio del
Charco – Nariño. pide licencias se las otorgan y no nombran reemplazos; Queja presentada por el Rector de la Institución Educativa Técnica Agropecuaria Indígena Cumbe, informo y da a conocer, que mediante resolución se asigno funciones laborales al Señor Celador Pedro Alirio Taimal, teniendo en cuenta la necesidad de servicio de la Institución en jornada diurna y hace caso omiso.</t>
  </si>
  <si>
    <t>Nueva Queja Anonima presentada por padres de familia  en contra del  Rector de la Institución Educativa Santacruz del municipio de Policarpa - Nariño, donde indica que cobra para materiales, restaurante escolar y otro y que al enterarse que se presentó queja en la Secretaria de Educación, amenazo a los padres de familia. Queja presentada por el Sr  JESÚS GALO GUERRERO BOLAÑOS, rector de la Institución Educativa Agropecuaria Indígena Sebastián García Carlosama, al parecer por un grupo al margen de la ley;  queja por ausencia de docentes en la I.E. Nuestra Señora de Belén del Municipio de Belén y  queja en contra de la Auxiliar de Servicios Generales (ASG) de la Institución Educativa Agroecologica La Playa, ha faltado a su cumplimiento laboral y sin ninguna justificación</t>
  </si>
  <si>
    <t>Se observa incremento en el porcenejta de oportunidad de respuesta</t>
  </si>
  <si>
    <t>un incremento porcentual en oportunidad de respuesta del 1.21% con respecto al mes anterior, observando cada mes una indicador mejor</t>
  </si>
  <si>
    <t>Se puede evidenciar un incremento en el indicador de oportundidad de respuesta, observando que existe mas compromiso en las respuestas que se brindan a los ciudadanos</t>
  </si>
  <si>
    <t xml:space="preserve">Quejas por inconsistencias de nómina por liquidación;  por inasistencia de docentes sin justificación  a la I.E Polachayan de Tuquerres,  I.E. Simón Alvarez de Samaniego y de la I.E. Eliseo Payan de Magui Payán; queja  por inconvenientes contra el operador PAE Shaquiñan falta de entrega de alimentos y elementos de preparación para la Centro Educativo Quetampe; Acoso Laboral por parte del señor coordinador de convivencia Omar Alberto Bolaños de la  Institución Educativa Nuestra Señora de Belén  . </t>
  </si>
  <si>
    <t>queja presentada por el Rector de la I.E. Jesús Nazareno del Tambo  Informando que los docentes se ausentan mucho por eventos del sindicato y magisterio, dejando a los niños sin clases, qiueja contra docente por presento abuso sexual a una menor, la presente la rectora de la I.E. Ecoturistima Puerto Remolino de Taminango, queja contra conserje de la IETA SALINAS MUNICIPIO DE SAN LORENZO, queja contra docente por abuso sexual a menor en I.E. Luis Cordoba municipio de Linares, Queja contra docente de la  Institución Educativa Técnica Comercial Pangús por problemas psicológicos.</t>
  </si>
  <si>
    <t>30/08//2023</t>
  </si>
  <si>
    <t>Presunto abuso por parte de un docente a una menor anexó acta de los comités Institucionales del colegio de Remolino, Reporte de bulling; con historia clínica de psicología presentan información de presunta violencia física en la sede Pususquer municipio de Mallama</t>
  </si>
  <si>
    <t xml:space="preserve">Queja por ausentismo laboral en la  Institucion educativa la Humildad ,  queja contra personal de servicios generales de la institución educativa Luis Carlos Galán, protesta en contra de la Institución Educativa Ntra Sra de las Nieves de Guiatarilla,  queja presentada por la madre de un estudiante quien indica que  golpearon  al estudiante Heyder Alexander Melo Benavides  del grado 3 - 2 de la institución Nuestra Señora de Fatima  reventado y sangrado la cabeza, la cara y labios con la malla de voleibol que dejaron en el patio de los niños de primaria perdiendo la conciencia y sin supervicion de ningún profesor para atenderlo ni prestar primeros auxilios </t>
  </si>
  <si>
    <t xml:space="preserve">A pesar que existe requerimientos contestados fuera del tiempo, el indicador de oportunidad de respuesta no ha sido afectado por cuanto la cantidad de peticiones es mayor para este mes correspondieron 3244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</si>
</sst>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164" formatCode="#,##0.000"/>
    <numFmt numFmtId="165" formatCode="#,##0.0000"/>
    <numFmt numFmtId="166" formatCode="#,##0.000;[Red]#,##0.000"/>
    <numFmt numFmtId="167" formatCode="_-* #,##0.0000_-;\-* #,##0.0000_-;_-* &quot;-&quot;_-;_-@_-"/>
  </numFmts>
  <fonts count="29"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
      <sz val="11"/>
      <color rgb="FF000000"/>
      <name val="Calibri"/>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top/>
      <bottom/>
      <diagonal/>
    </border>
  </borders>
  <cellStyleXfs count="5">
    <xf numFmtId="0" fontId="0" fillId="0" borderId="0"/>
    <xf numFmtId="9" fontId="1" fillId="0" borderId="0" applyFont="0" applyFill="0" applyBorder="0" applyAlignment="0" applyProtection="0"/>
    <xf numFmtId="0" fontId="1" fillId="0" borderId="0"/>
    <xf numFmtId="41" fontId="16" fillId="0" borderId="0" applyFont="0" applyFill="0" applyBorder="0" applyAlignment="0" applyProtection="0"/>
    <xf numFmtId="0" fontId="25" fillId="0" borderId="0" applyNumberFormat="0" applyFill="0" applyBorder="0" applyAlignment="0" applyProtection="0"/>
  </cellStyleXfs>
  <cellXfs count="330">
    <xf numFmtId="0" fontId="0" fillId="0" borderId="0" xfId="0"/>
    <xf numFmtId="0" fontId="2" fillId="2" borderId="2" xfId="0" applyFont="1" applyFill="1" applyBorder="1" applyAlignment="1">
      <alignment horizontal="center" vertical="center" wrapText="1"/>
    </xf>
    <xf numFmtId="0" fontId="7" fillId="0" borderId="0" xfId="0" applyFont="1"/>
    <xf numFmtId="0" fontId="2" fillId="0" borderId="0" xfId="0" applyFont="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2" fillId="2" borderId="17" xfId="0" applyFont="1" applyFill="1" applyBorder="1" applyAlignment="1">
      <alignment horizontal="center" vertical="center" wrapText="1"/>
    </xf>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Alignment="1">
      <alignment vertical="center"/>
    </xf>
    <xf numFmtId="14" fontId="0" fillId="0" borderId="0" xfId="0" applyNumberFormat="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0" fontId="1" fillId="0" borderId="0" xfId="0" applyFont="1" applyAlignment="1">
      <alignment horizontal="left" vertical="justify" wrapText="1"/>
    </xf>
    <xf numFmtId="0" fontId="0" fillId="0" borderId="0" xfId="0" applyAlignment="1">
      <alignment horizontal="left" vertical="justify" wrapText="1"/>
    </xf>
    <xf numFmtId="0" fontId="1" fillId="0" borderId="0" xfId="0" applyFont="1" applyAlignment="1">
      <alignment horizontal="center" vertical="center" wrapText="1"/>
    </xf>
    <xf numFmtId="14" fontId="0" fillId="0" borderId="0" xfId="0" applyNumberFormat="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Alignment="1">
      <alignment horizontal="center" vertical="center" wrapText="1"/>
    </xf>
    <xf numFmtId="1" fontId="1" fillId="0" borderId="0" xfId="0" applyNumberFormat="1" applyFont="1" applyAlignment="1">
      <alignment horizontal="center" vertical="center"/>
    </xf>
    <xf numFmtId="0" fontId="14" fillId="0" borderId="0" xfId="2" applyFont="1" applyAlignment="1">
      <alignment horizontal="center" vertical="center" wrapText="1"/>
    </xf>
    <xf numFmtId="9" fontId="1" fillId="0" borderId="0" xfId="1" applyFont="1" applyBorder="1" applyAlignment="1">
      <alignment vertical="center"/>
    </xf>
    <xf numFmtId="0" fontId="1" fillId="0" borderId="0" xfId="0" applyFont="1" applyAlignment="1">
      <alignment horizontal="left" vertical="center" wrapText="1"/>
    </xf>
    <xf numFmtId="0" fontId="1" fillId="0" borderId="0" xfId="0" applyFont="1" applyAlignment="1">
      <alignment vertical="center"/>
    </xf>
    <xf numFmtId="14" fontId="1" fillId="0" borderId="36" xfId="0" applyNumberFormat="1" applyFont="1" applyBorder="1" applyAlignment="1">
      <alignment horizontal="center" vertical="center" wrapText="1"/>
    </xf>
    <xf numFmtId="0" fontId="1" fillId="0" borderId="39" xfId="0" applyFont="1" applyBorder="1" applyAlignment="1">
      <alignment horizontal="left" vertical="center" wrapText="1"/>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9" fontId="0" fillId="0" borderId="0" xfId="0" applyNumberFormat="1"/>
    <xf numFmtId="0" fontId="0" fillId="0" borderId="0" xfId="0" applyProtection="1">
      <protection locked="0"/>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Alignment="1">
      <alignment horizontal="center" vertical="center" wrapText="1"/>
    </xf>
    <xf numFmtId="0" fontId="1" fillId="5" borderId="0" xfId="0" applyFont="1" applyFill="1" applyAlignment="1">
      <alignment horizontal="center" vertical="center" wrapText="1"/>
    </xf>
    <xf numFmtId="0" fontId="1" fillId="6" borderId="0" xfId="0" applyFont="1" applyFill="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horizontal="center" vertical="center"/>
    </xf>
    <xf numFmtId="0" fontId="17" fillId="0" borderId="0" xfId="0" applyFont="1"/>
    <xf numFmtId="9" fontId="17" fillId="0" borderId="0" xfId="1" applyFont="1"/>
    <xf numFmtId="0" fontId="18" fillId="0" borderId="0" xfId="0" applyFont="1" applyAlignment="1">
      <alignment vertical="center" wrapText="1"/>
    </xf>
    <xf numFmtId="0" fontId="1" fillId="0" borderId="1" xfId="0" applyFont="1" applyBorder="1" applyAlignment="1">
      <alignment horizontal="left" vertical="center" wrapText="1"/>
    </xf>
    <xf numFmtId="0" fontId="0" fillId="0" borderId="0" xfId="0" applyAlignment="1">
      <alignment horizontal="left" wrapText="1"/>
    </xf>
    <xf numFmtId="0" fontId="2" fillId="2" borderId="13" xfId="0" applyFont="1" applyFill="1" applyBorder="1" applyAlignment="1">
      <alignment horizontal="left" vertical="center" wrapText="1"/>
    </xf>
    <xf numFmtId="165" fontId="0" fillId="0" borderId="1" xfId="1" applyNumberFormat="1" applyFont="1" applyBorder="1" applyAlignment="1">
      <alignment horizontal="center" vertical="center"/>
    </xf>
    <xf numFmtId="0" fontId="21"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22" fillId="0" borderId="0" xfId="0" applyFont="1" applyAlignment="1">
      <alignment horizontal="center"/>
    </xf>
    <xf numFmtId="0" fontId="22" fillId="0" borderId="0" xfId="0" applyFont="1"/>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Alignment="1">
      <alignment horizontal="left"/>
    </xf>
    <xf numFmtId="10" fontId="0" fillId="0" borderId="0" xfId="0" applyNumberFormat="1" applyAlignment="1" applyProtection="1">
      <alignment horizontal="center"/>
      <protection locked="0"/>
    </xf>
    <xf numFmtId="0" fontId="23" fillId="5" borderId="13" xfId="0" applyFont="1" applyFill="1" applyBorder="1" applyAlignment="1">
      <alignment horizontal="center" vertical="center" wrapText="1"/>
    </xf>
    <xf numFmtId="0" fontId="23" fillId="6" borderId="18" xfId="0" applyFont="1" applyFill="1" applyBorder="1" applyAlignment="1">
      <alignment horizontal="center" vertical="center" wrapText="1"/>
    </xf>
    <xf numFmtId="0" fontId="1" fillId="5" borderId="1" xfId="2" applyFill="1" applyBorder="1" applyAlignment="1">
      <alignment horizontal="center" vertical="center" wrapText="1"/>
    </xf>
    <xf numFmtId="0" fontId="1" fillId="6" borderId="2" xfId="2" applyFill="1" applyBorder="1" applyAlignment="1">
      <alignment horizontal="center" vertical="center" wrapText="1"/>
    </xf>
    <xf numFmtId="0" fontId="7" fillId="0" borderId="0" xfId="0" applyFont="1" applyAlignment="1" applyProtection="1">
      <alignment horizontal="center"/>
      <protection locked="0"/>
    </xf>
    <xf numFmtId="0" fontId="1" fillId="0" borderId="0" xfId="0" applyFont="1" applyAlignment="1" applyProtection="1">
      <alignment horizontal="left" wrapText="1"/>
      <protection locked="0"/>
    </xf>
    <xf numFmtId="0" fontId="0" fillId="0" borderId="0" xfId="0" applyAlignment="1" applyProtection="1">
      <alignment horizontal="left" wrapText="1"/>
      <protection locked="0"/>
    </xf>
    <xf numFmtId="164" fontId="0" fillId="0" borderId="0" xfId="1" applyNumberFormat="1" applyFont="1"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9" fontId="3" fillId="0" borderId="27" xfId="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Font="1" applyBorder="1" applyAlignment="1">
      <alignment horizontal="center" vertical="center"/>
    </xf>
    <xf numFmtId="9" fontId="0" fillId="0" borderId="0" xfId="0" applyNumberFormat="1" applyAlignment="1">
      <alignment horizontal="center" vertical="center"/>
    </xf>
    <xf numFmtId="9" fontId="0" fillId="0" borderId="0" xfId="0" applyNumberFormat="1" applyAlignment="1">
      <alignment horizontal="center"/>
    </xf>
    <xf numFmtId="14" fontId="17" fillId="0" borderId="7" xfId="0" applyNumberFormat="1" applyFont="1" applyBorder="1" applyAlignment="1">
      <alignment horizontal="center" vertical="center" wrapText="1"/>
    </xf>
    <xf numFmtId="0" fontId="1" fillId="7" borderId="3" xfId="2"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9" fontId="7" fillId="0" borderId="1" xfId="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0" fontId="27" fillId="5" borderId="1" xfId="2" applyFont="1" applyFill="1" applyBorder="1" applyAlignment="1">
      <alignment horizontal="center" vertical="center" wrapText="1"/>
    </xf>
    <xf numFmtId="0" fontId="7" fillId="0" borderId="1" xfId="0" applyFont="1" applyBorder="1" applyAlignment="1">
      <alignment vertical="center" wrapText="1"/>
    </xf>
    <xf numFmtId="0" fontId="10" fillId="0" borderId="1" xfId="0" applyFont="1" applyBorder="1" applyAlignment="1">
      <alignment horizontal="left" vertical="center" wrapText="1"/>
    </xf>
    <xf numFmtId="0" fontId="10" fillId="0" borderId="8" xfId="0" applyFont="1" applyBorder="1" applyAlignment="1">
      <alignment horizontal="center" vertical="center" wrapText="1"/>
    </xf>
    <xf numFmtId="14" fontId="10" fillId="0" borderId="3" xfId="0" applyNumberFormat="1" applyFont="1" applyBorder="1" applyAlignment="1">
      <alignment horizontal="center" vertical="center" wrapText="1"/>
    </xf>
    <xf numFmtId="0" fontId="10" fillId="0" borderId="2" xfId="0" applyFont="1" applyBorder="1" applyAlignment="1">
      <alignment horizontal="center" vertical="center"/>
    </xf>
    <xf numFmtId="0" fontId="0" fillId="0" borderId="33" xfId="0" applyBorder="1"/>
    <xf numFmtId="0" fontId="0" fillId="0" borderId="10" xfId="0" applyBorder="1"/>
    <xf numFmtId="0" fontId="17" fillId="0" borderId="10" xfId="0" applyFont="1" applyBorder="1"/>
    <xf numFmtId="0" fontId="28" fillId="0" borderId="1" xfId="0" applyFont="1" applyBorder="1" applyAlignment="1">
      <alignment horizontal="justify" vertical="center"/>
    </xf>
    <xf numFmtId="0" fontId="0" fillId="0" borderId="2" xfId="0" applyBorder="1" applyAlignment="1">
      <alignment vertical="center"/>
    </xf>
    <xf numFmtId="14" fontId="7" fillId="0" borderId="2" xfId="0" applyNumberFormat="1" applyFont="1" applyBorder="1" applyAlignment="1">
      <alignment horizontal="center" vertical="center" wrapText="1"/>
    </xf>
    <xf numFmtId="14" fontId="7" fillId="0" borderId="36" xfId="0" applyNumberFormat="1" applyFont="1" applyBorder="1" applyAlignment="1">
      <alignment horizontal="center" vertical="center" wrapText="1"/>
    </xf>
    <xf numFmtId="1" fontId="7" fillId="0" borderId="39" xfId="0" applyNumberFormat="1" applyFont="1" applyBorder="1" applyAlignment="1">
      <alignment horizontal="center" vertical="center"/>
    </xf>
    <xf numFmtId="9" fontId="7" fillId="0" borderId="39" xfId="1" applyFont="1" applyBorder="1" applyAlignment="1">
      <alignment horizontal="center" vertical="center"/>
    </xf>
    <xf numFmtId="0" fontId="7" fillId="0" borderId="39" xfId="0" applyFont="1" applyBorder="1" applyAlignment="1">
      <alignment horizontal="center" vertical="center" wrapText="1"/>
    </xf>
    <xf numFmtId="14" fontId="7" fillId="0" borderId="39" xfId="0" applyNumberFormat="1" applyFont="1" applyBorder="1" applyAlignment="1">
      <alignment horizontal="center" vertical="center" wrapText="1"/>
    </xf>
    <xf numFmtId="14" fontId="7" fillId="0" borderId="46" xfId="0" applyNumberFormat="1" applyFont="1" applyBorder="1" applyAlignment="1">
      <alignment horizontal="center" vertical="center" wrapText="1"/>
    </xf>
    <xf numFmtId="0" fontId="26" fillId="0" borderId="39" xfId="0" applyFont="1" applyBorder="1" applyAlignment="1">
      <alignment horizontal="center" vertical="center" wrapText="1"/>
    </xf>
    <xf numFmtId="1" fontId="14" fillId="0" borderId="0" xfId="2" applyNumberFormat="1" applyFont="1" applyAlignment="1">
      <alignment horizontal="center" vertical="center" wrapText="1"/>
    </xf>
    <xf numFmtId="0" fontId="7" fillId="0" borderId="1" xfId="0" applyFont="1" applyBorder="1" applyAlignment="1">
      <alignment horizontal="justify" vertical="center" wrapText="1"/>
    </xf>
    <xf numFmtId="0" fontId="1" fillId="0" borderId="3" xfId="2" applyBorder="1" applyAlignment="1">
      <alignment horizontal="center" vertical="center" wrapText="1"/>
    </xf>
    <xf numFmtId="0" fontId="0" fillId="0" borderId="1" xfId="0" applyBorder="1" applyAlignment="1">
      <alignment horizontal="center" vertical="center"/>
    </xf>
    <xf numFmtId="165" fontId="0" fillId="0" borderId="39" xfId="1" applyNumberFormat="1" applyFont="1" applyBorder="1" applyAlignment="1">
      <alignment horizontal="center" vertical="center"/>
    </xf>
    <xf numFmtId="10" fontId="0" fillId="0" borderId="46" xfId="0" applyNumberFormat="1" applyBorder="1" applyAlignment="1">
      <alignment horizontal="center" vertical="center"/>
    </xf>
    <xf numFmtId="0" fontId="7"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2" fillId="0" borderId="19"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17" xfId="0" applyFont="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1" fillId="0" borderId="8" xfId="0" applyFont="1" applyBorder="1" applyAlignment="1">
      <alignment horizontal="center" vertical="center" wrapText="1"/>
    </xf>
    <xf numFmtId="0" fontId="3" fillId="0" borderId="7" xfId="0" applyFont="1"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Alignment="1">
      <alignment horizontal="center" vertical="center" wrapText="1"/>
    </xf>
    <xf numFmtId="0" fontId="10" fillId="0" borderId="30"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9" fillId="0" borderId="16" xfId="0" applyFont="1" applyBorder="1" applyAlignment="1">
      <alignment horizontal="center" wrapText="1"/>
    </xf>
    <xf numFmtId="0" fontId="9" fillId="0" borderId="0" xfId="0" applyFont="1" applyAlignment="1">
      <alignment horizontal="center" wrapText="1"/>
    </xf>
    <xf numFmtId="0" fontId="9" fillId="0" borderId="30" xfId="0" applyFont="1" applyBorder="1" applyAlignment="1">
      <alignment horizontal="center" wrapText="1"/>
    </xf>
    <xf numFmtId="0" fontId="0" fillId="0" borderId="16" xfId="0" applyBorder="1" applyAlignment="1">
      <alignment horizontal="center"/>
    </xf>
    <xf numFmtId="0" fontId="0" fillId="0" borderId="0" xfId="0" applyAlignment="1">
      <alignment horizontal="center"/>
    </xf>
    <xf numFmtId="0" fontId="0" fillId="0" borderId="30" xfId="0" applyBorder="1" applyAlignment="1">
      <alignment horizontal="center"/>
    </xf>
    <xf numFmtId="0" fontId="7" fillId="0" borderId="39" xfId="0" applyFont="1"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3" fillId="7" borderId="31" xfId="0" applyFont="1" applyFill="1" applyBorder="1" applyAlignment="1">
      <alignment horizontal="center" vertical="center" wrapText="1"/>
    </xf>
    <xf numFmtId="0" fontId="23" fillId="7" borderId="48" xfId="0" applyFont="1" applyFill="1" applyBorder="1" applyAlignment="1">
      <alignment horizontal="center" vertical="center" wrapText="1"/>
    </xf>
    <xf numFmtId="0" fontId="1" fillId="7" borderId="3" xfId="2" applyFill="1" applyBorder="1" applyAlignment="1">
      <alignment horizontal="center" vertical="center" wrapText="1"/>
    </xf>
    <xf numFmtId="0" fontId="1" fillId="7" borderId="1" xfId="2" applyFill="1" applyBorder="1" applyAlignment="1">
      <alignment horizontal="center" vertical="center" wrapText="1"/>
    </xf>
    <xf numFmtId="2" fontId="10" fillId="0" borderId="1" xfId="0" applyNumberFormat="1" applyFont="1" applyBorder="1" applyAlignment="1">
      <alignment horizontal="left" vertical="center" wrapText="1"/>
    </xf>
    <xf numFmtId="0" fontId="2" fillId="0" borderId="0" xfId="0" applyFont="1" applyAlignment="1">
      <alignment horizontal="center"/>
    </xf>
    <xf numFmtId="0" fontId="1" fillId="0" borderId="0" xfId="0" applyFont="1" applyAlignment="1">
      <alignment horizontal="center"/>
    </xf>
    <xf numFmtId="17" fontId="1" fillId="0" borderId="0" xfId="0" applyNumberFormat="1" applyFont="1" applyAlignment="1">
      <alignment horizont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10" fontId="22" fillId="0" borderId="0" xfId="0" applyNumberFormat="1" applyFont="1" applyAlignment="1" applyProtection="1">
      <alignment horizontal="center"/>
      <protection locked="0"/>
    </xf>
    <xf numFmtId="10" fontId="1" fillId="0" borderId="0" xfId="0" applyNumberFormat="1" applyFont="1" applyAlignment="1" applyProtection="1">
      <alignment horizontal="center"/>
      <protection locked="0"/>
    </xf>
    <xf numFmtId="10" fontId="0" fillId="0" borderId="0" xfId="0" applyNumberFormat="1" applyAlignment="1" applyProtection="1">
      <alignment horizontal="center"/>
      <protection locked="0"/>
    </xf>
    <xf numFmtId="0" fontId="2" fillId="9" borderId="41" xfId="0" applyFont="1" applyFill="1" applyBorder="1" applyAlignment="1">
      <alignment horizontal="center" vertical="center"/>
    </xf>
    <xf numFmtId="0" fontId="2" fillId="9" borderId="42" xfId="0" applyFont="1" applyFill="1" applyBorder="1" applyAlignment="1">
      <alignment horizontal="center" vertical="center"/>
    </xf>
    <xf numFmtId="0" fontId="2" fillId="9" borderId="43" xfId="0" applyFont="1" applyFill="1" applyBorder="1" applyAlignment="1">
      <alignment horizontal="center" vertical="center"/>
    </xf>
    <xf numFmtId="0" fontId="2" fillId="9" borderId="20" xfId="0" applyFont="1" applyFill="1" applyBorder="1" applyAlignment="1">
      <alignment horizontal="center" vertical="center"/>
    </xf>
    <xf numFmtId="0" fontId="2" fillId="9" borderId="13" xfId="0" applyFont="1" applyFill="1" applyBorder="1" applyAlignment="1">
      <alignment horizontal="center" vertical="center"/>
    </xf>
    <xf numFmtId="0" fontId="2" fillId="9" borderId="18" xfId="0" applyFont="1" applyFill="1" applyBorder="1" applyAlignment="1">
      <alignment horizontal="center" vertical="center"/>
    </xf>
    <xf numFmtId="0" fontId="15" fillId="10" borderId="3" xfId="0" applyFont="1" applyFill="1" applyBorder="1" applyAlignment="1">
      <alignment horizontal="center"/>
    </xf>
    <xf numFmtId="0" fontId="15" fillId="10" borderId="1" xfId="0" applyFont="1" applyFill="1" applyBorder="1" applyAlignment="1">
      <alignment horizontal="center"/>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0" fillId="0" borderId="0" xfId="0" applyAlignment="1" applyProtection="1">
      <alignment horizontal="left" wrapText="1"/>
      <protection locked="0"/>
    </xf>
    <xf numFmtId="0" fontId="15" fillId="0" borderId="0" xfId="0" applyFont="1" applyAlignment="1">
      <alignment horizontal="center"/>
    </xf>
    <xf numFmtId="0" fontId="0" fillId="0" borderId="0" xfId="0" applyAlignment="1" applyProtection="1">
      <alignment horizontal="center" wrapText="1"/>
      <protection locked="0"/>
    </xf>
    <xf numFmtId="0" fontId="1" fillId="0" borderId="0" xfId="0" applyFont="1" applyAlignment="1" applyProtection="1">
      <alignment horizontal="left" wrapText="1"/>
      <protection locked="0"/>
    </xf>
    <xf numFmtId="0" fontId="2" fillId="0" borderId="0" xfId="0" applyFont="1" applyAlignment="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5" fillId="10" borderId="3" xfId="0" applyFont="1" applyFill="1" applyBorder="1" applyAlignment="1">
      <alignment horizontal="center" wrapText="1"/>
    </xf>
    <xf numFmtId="0" fontId="15" fillId="10" borderId="1" xfId="0" applyFont="1" applyFill="1" applyBorder="1" applyAlignment="1">
      <alignment horizontal="center" wrapText="1"/>
    </xf>
    <xf numFmtId="0" fontId="1" fillId="10" borderId="1" xfId="0" applyFont="1" applyFill="1" applyBorder="1" applyAlignment="1" applyProtection="1">
      <alignment horizontal="center"/>
      <protection locked="0"/>
    </xf>
    <xf numFmtId="0" fontId="15" fillId="10" borderId="36" xfId="0" applyFont="1" applyFill="1" applyBorder="1" applyAlignment="1">
      <alignment horizontal="center" wrapText="1"/>
    </xf>
    <xf numFmtId="0" fontId="15" fillId="10" borderId="39" xfId="0" applyFont="1" applyFill="1" applyBorder="1" applyAlignment="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6"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xf numFmtId="0" fontId="1" fillId="0" borderId="23" xfId="0" applyFont="1" applyBorder="1" applyAlignment="1">
      <alignment horizontal="center" vertical="center" wrapText="1"/>
    </xf>
    <xf numFmtId="0" fontId="9" fillId="0" borderId="51"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29" xfId="0" applyFont="1" applyBorder="1" applyAlignment="1">
      <alignment horizontal="center" vertical="center" wrapText="1"/>
    </xf>
    <xf numFmtId="0" fontId="9" fillId="0" borderId="52" xfId="0" applyFont="1" applyBorder="1" applyAlignment="1">
      <alignment horizontal="center" vertical="center" wrapText="1"/>
    </xf>
    <xf numFmtId="0" fontId="9" fillId="0" borderId="0" xfId="0" applyFont="1" applyAlignment="1">
      <alignment horizontal="center" vertical="center" wrapText="1"/>
    </xf>
    <xf numFmtId="0" fontId="9" fillId="0" borderId="30" xfId="0" applyFont="1" applyBorder="1" applyAlignment="1">
      <alignment horizontal="center" vertical="center" wrapText="1"/>
    </xf>
    <xf numFmtId="0" fontId="9" fillId="0" borderId="40"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17" xfId="0" applyFont="1" applyBorder="1" applyAlignment="1">
      <alignment horizontal="center" vertical="center" wrapText="1"/>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8" fillId="0" borderId="39" xfId="0" applyFont="1" applyBorder="1" applyAlignment="1">
      <alignment horizontal="justify" vertical="center" wrapText="1"/>
    </xf>
  </cellXfs>
  <cellStyles count="5">
    <cellStyle name="Hipervínculo" xfId="4" builtinId="8"/>
    <cellStyle name="Millares [0]" xfId="3" builtinId="6"/>
    <cellStyle name="Normal" xfId="0" builtinId="0"/>
    <cellStyle name="Normal 2" xfId="2" xr:uid="{00000000-0005-0000-0000-000003000000}"/>
    <cellStyle name="Porcentaje" xfId="1" builtinId="5"/>
  </cellStyles>
  <dxfs count="0"/>
  <tableStyles count="0" defaultTableStyle="TableStyleMedium9" defaultPivotStyle="PivotStyleLight16"/>
  <colors>
    <mruColors>
      <color rgb="FF33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9149489926408057E-2"/>
          <c:y val="0.11740897068606622"/>
          <c:w val="0.87041284403669728"/>
          <c:h val="0.7624686811066117"/>
        </c:manualLayout>
      </c:layout>
      <c:barChart>
        <c:barDir val="col"/>
        <c:grouping val="clustered"/>
        <c:varyColors val="0"/>
        <c:ser>
          <c:idx val="0"/>
          <c:order val="0"/>
          <c:spPr>
            <a:solidFill>
              <a:srgbClr val="92D050"/>
            </a:solidFill>
          </c:spPr>
          <c:invertIfNegative val="0"/>
          <c:dLbls>
            <c:dLbl>
              <c:idx val="0"/>
              <c:layout>
                <c:manualLayout>
                  <c:x val="-4.9499381959291367E-3"/>
                  <c:y val="0.1958867143071739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C9C8-47CB-8813-C640DD2DE7D2}"/>
                </c:ext>
              </c:extLst>
            </c:dLbl>
            <c:dLbl>
              <c:idx val="1"/>
              <c:layout>
                <c:manualLayout>
                  <c:x val="-1.9799752783716622E-3"/>
                  <c:y val="0.132010611815704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C9C8-47CB-8813-C640DD2DE7D2}"/>
                </c:ext>
              </c:extLst>
            </c:dLbl>
            <c:dLbl>
              <c:idx val="2"/>
              <c:layout>
                <c:manualLayout>
                  <c:x val="9.8998763918583112E-4"/>
                  <c:y val="0.3321557329556428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9C8-47CB-8813-C640DD2DE7D2}"/>
                </c:ext>
              </c:extLst>
            </c:dLbl>
            <c:dLbl>
              <c:idx val="3"/>
              <c:layout>
                <c:manualLayout>
                  <c:x val="-1.4519650975811773E-16"/>
                  <c:y val="0.2810548509624670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C9C8-47CB-8813-C640DD2DE7D2}"/>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val>
            <c:numRef>
              <c:f>'E01.001 VAR. QUEJAS Y RECL'!$C$30:$C$33</c:f>
              <c:numCache>
                <c:formatCode>General</c:formatCode>
                <c:ptCount val="4"/>
                <c:pt idx="0">
                  <c:v>5</c:v>
                </c:pt>
                <c:pt idx="1">
                  <c:v>5</c:v>
                </c:pt>
                <c:pt idx="2">
                  <c:v>9</c:v>
                </c:pt>
                <c:pt idx="3">
                  <c:v>13</c:v>
                </c:pt>
              </c:numCache>
            </c:numRef>
          </c:val>
          <c:extLst>
            <c:ext xmlns:c16="http://schemas.microsoft.com/office/drawing/2014/chart" uri="{C3380CC4-5D6E-409C-BE32-E72D297353CC}">
              <c16:uniqueId val="{0000000A-C9C8-47CB-8813-C640DD2DE7D2}"/>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dLbl>
              <c:idx val="0"/>
              <c:layout>
                <c:manualLayout>
                  <c:x val="7.2072888624561716E-3"/>
                  <c:y val="1.870033000928765E-3"/>
                </c:manualLayout>
              </c:layout>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4.439639999565459E-2"/>
                      <c:h val="4.8564904280814759E-2"/>
                    </c:manualLayout>
                  </c15:layout>
                </c:ext>
                <c:ext xmlns:c16="http://schemas.microsoft.com/office/drawing/2014/chart" uri="{C3380CC4-5D6E-409C-BE32-E72D297353CC}">
                  <c16:uniqueId val="{00000000-030B-4CBF-8CF8-0D2FB205CD4A}"/>
                </c:ext>
              </c:extLst>
            </c:dLbl>
            <c:dLbl>
              <c:idx val="1"/>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4.2337197769511066E-2"/>
                      <c:h val="4.4824838278957092E-2"/>
                    </c:manualLayout>
                  </c15:layout>
                </c:ext>
                <c:ext xmlns:c16="http://schemas.microsoft.com/office/drawing/2014/chart" uri="{C3380CC4-5D6E-409C-BE32-E72D297353CC}">
                  <c16:uniqueId val="{00000001-030B-4CBF-8CF8-0D2FB205CD4A}"/>
                </c:ext>
              </c:extLst>
            </c:dLbl>
            <c:dLbl>
              <c:idx val="2"/>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2.9981984412649852E-2"/>
                      <c:h val="6.3525168288245407E-2"/>
                    </c:manualLayout>
                  </c15:layout>
                </c:ext>
                <c:ext xmlns:c16="http://schemas.microsoft.com/office/drawing/2014/chart" uri="{C3380CC4-5D6E-409C-BE32-E72D297353CC}">
                  <c16:uniqueId val="{00000002-030B-4CBF-8CF8-0D2FB205CD4A}"/>
                </c:ext>
              </c:extLst>
            </c:dLbl>
            <c:dLbl>
              <c:idx val="4"/>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4.0277995543367529E-2"/>
                      <c:h val="5.9785102286387753E-2"/>
                    </c:manualLayout>
                  </c15:layout>
                </c:ext>
                <c:ext xmlns:c16="http://schemas.microsoft.com/office/drawing/2014/chart" uri="{C3380CC4-5D6E-409C-BE32-E72D297353CC}">
                  <c16:uniqueId val="{00000003-030B-4CBF-8CF8-0D2FB205CD4A}"/>
                </c:ext>
              </c:extLst>
            </c:dLbl>
            <c:dLbl>
              <c:idx val="5"/>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2.586357996036279E-2"/>
                      <c:h val="7.1005300291960741E-2"/>
                    </c:manualLayout>
                  </c15:layout>
                </c:ext>
                <c:ext xmlns:c16="http://schemas.microsoft.com/office/drawing/2014/chart" uri="{C3380CC4-5D6E-409C-BE32-E72D297353CC}">
                  <c16:uniqueId val="{00000004-030B-4CBF-8CF8-0D2FB205CD4A}"/>
                </c:ext>
              </c:extLst>
            </c:dLbl>
            <c:dLbl>
              <c:idx val="6"/>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4.0277995543367529E-2"/>
                      <c:h val="7.1005300291960741E-2"/>
                    </c:manualLayout>
                  </c15:layout>
                </c:ext>
                <c:ext xmlns:c16="http://schemas.microsoft.com/office/drawing/2014/chart" uri="{C3380CC4-5D6E-409C-BE32-E72D297353CC}">
                  <c16:uniqueId val="{00000005-030B-4CBF-8CF8-0D2FB205CD4A}"/>
                </c:ext>
              </c:extLst>
            </c:dLbl>
            <c:dLbl>
              <c:idx val="7"/>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3.2041186638793386E-2"/>
                      <c:h val="5.9785102286387753E-2"/>
                    </c:manualLayout>
                  </c15:layout>
                </c:ext>
                <c:ext xmlns:c16="http://schemas.microsoft.com/office/drawing/2014/chart" uri="{C3380CC4-5D6E-409C-BE32-E72D297353CC}">
                  <c16:uniqueId val="{00000006-030B-4CBF-8CF8-0D2FB205CD4A}"/>
                </c:ext>
              </c:extLst>
            </c:dLbl>
            <c:dLbl>
              <c:idx val="8"/>
              <c:spPr>
                <a:noFill/>
                <a:ln>
                  <a:solidFill>
                    <a:schemeClr val="accent1"/>
                  </a:solid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4.2337197769511066E-2"/>
                      <c:h val="5.6045036284530086E-2"/>
                    </c:manualLayout>
                  </c15:layout>
                </c:ext>
                <c:ext xmlns:c16="http://schemas.microsoft.com/office/drawing/2014/chart" uri="{C3380CC4-5D6E-409C-BE32-E72D297353CC}">
                  <c16:uniqueId val="{00000007-030B-4CBF-8CF8-0D2FB205CD4A}"/>
                </c:ext>
              </c:extLst>
            </c:dLbl>
            <c:spPr>
              <a:noFill/>
              <a:ln>
                <a:solidFill>
                  <a:schemeClr val="accent1"/>
                </a:solid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5</c:v>
                </c:pt>
                <c:pt idx="1">
                  <c:v>5</c:v>
                </c:pt>
                <c:pt idx="2">
                  <c:v>9</c:v>
                </c:pt>
                <c:pt idx="3">
                  <c:v>13</c:v>
                </c:pt>
                <c:pt idx="4">
                  <c:v>7</c:v>
                </c:pt>
                <c:pt idx="5">
                  <c:v>8</c:v>
                </c:pt>
                <c:pt idx="6">
                  <c:v>4</c:v>
                </c:pt>
                <c:pt idx="7">
                  <c:v>8</c:v>
                </c:pt>
                <c:pt idx="8">
                  <c:v>5</c:v>
                </c:pt>
                <c:pt idx="9">
                  <c:v>4</c:v>
                </c:pt>
                <c:pt idx="10">
                  <c:v>5</c:v>
                </c:pt>
                <c:pt idx="11">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0.2857142857142857</c:v>
                </c:pt>
                <c:pt idx="1">
                  <c:v>0</c:v>
                </c:pt>
                <c:pt idx="2">
                  <c:v>-0.8</c:v>
                </c:pt>
                <c:pt idx="3">
                  <c:v>-0.44444444444444442</c:v>
                </c:pt>
                <c:pt idx="4">
                  <c:v>0.46153846153846156</c:v>
                </c:pt>
                <c:pt idx="5">
                  <c:v>-0.14285714285714285</c:v>
                </c:pt>
                <c:pt idx="6">
                  <c:v>0.5</c:v>
                </c:pt>
                <c:pt idx="7">
                  <c:v>-1</c:v>
                </c:pt>
                <c:pt idx="8">
                  <c:v>0.375</c:v>
                </c:pt>
                <c:pt idx="9">
                  <c:v>0.2</c:v>
                </c:pt>
                <c:pt idx="10">
                  <c:v>-0.25</c:v>
                </c:pt>
                <c:pt idx="11">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694507896410559"/>
          <c:y val="0.10380833290938955"/>
          <c:w val="0.87041284403669728"/>
          <c:h val="0.80054751609929464"/>
        </c:manualLayout>
      </c:layout>
      <c:barChart>
        <c:barDir val="col"/>
        <c:grouping val="clustered"/>
        <c:varyColors val="0"/>
        <c:ser>
          <c:idx val="0"/>
          <c:order val="0"/>
          <c:spPr>
            <a:solidFill>
              <a:srgbClr val="92D050"/>
            </a:solidFill>
          </c:spPr>
          <c:invertIfNegative val="0"/>
          <c:dLbls>
            <c:dLbl>
              <c:idx val="0"/>
              <c:layout>
                <c:manualLayout>
                  <c:x val="6.8259385665529011E-3"/>
                  <c:y val="0.1604937751551229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DB4-4A35-BD38-ADC59EFC8E59}"/>
                </c:ext>
              </c:extLst>
            </c:dLbl>
            <c:dLbl>
              <c:idx val="1"/>
              <c:layout>
                <c:manualLayout>
                  <c:x val="-2.2753128555176336E-3"/>
                  <c:y val="0.18518512517898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DB4-4A35-BD38-ADC59EFC8E59}"/>
                </c:ext>
              </c:extLst>
            </c:dLbl>
            <c:dLbl>
              <c:idx val="2"/>
              <c:layout>
                <c:manualLayout>
                  <c:x val="5.6882821387940841E-3"/>
                  <c:y val="0.234567825226718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DB4-4A35-BD38-ADC59EFC8E59}"/>
                </c:ext>
              </c:extLst>
            </c:dLbl>
            <c:spPr>
              <a:solidFill>
                <a:schemeClr val="bg1"/>
              </a:solid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'E01.002 EFECT RTA'!$D$32:$D$34</c:f>
              <c:numCache>
                <c:formatCode>0.00%</c:formatCode>
                <c:ptCount val="3"/>
                <c:pt idx="0">
                  <c:v>0.90149999999999997</c:v>
                </c:pt>
                <c:pt idx="1">
                  <c:v>0.93669999999999998</c:v>
                </c:pt>
                <c:pt idx="2">
                  <c:v>0.96260000000000001</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1"/>
        <c:axPos val="b"/>
        <c:numFmt formatCode="dd/mm/yyyy" sourceLinked="0"/>
        <c:majorTickMark val="out"/>
        <c:minorTickMark val="none"/>
        <c:tickLblPos val="nextTo"/>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0.90149999999999997</c:v>
                </c:pt>
                <c:pt idx="1">
                  <c:v>0.93669999999999998</c:v>
                </c:pt>
                <c:pt idx="2">
                  <c:v>0.96260000000000001</c:v>
                </c:pt>
                <c:pt idx="3">
                  <c:v>0.95069999999999999</c:v>
                </c:pt>
                <c:pt idx="4">
                  <c:v>0.95469999999999999</c:v>
                </c:pt>
                <c:pt idx="5">
                  <c:v>0.96089999999999998</c:v>
                </c:pt>
                <c:pt idx="6">
                  <c:v>0.97299999999999998</c:v>
                </c:pt>
                <c:pt idx="7">
                  <c:v>0.98299999999999998</c:v>
                </c:pt>
                <c:pt idx="8">
                  <c:v>0.9768</c:v>
                </c:pt>
                <c:pt idx="9">
                  <c:v>0.98380000000000001</c:v>
                </c:pt>
                <c:pt idx="10">
                  <c:v>0.97929999999999995</c:v>
                </c:pt>
                <c:pt idx="11">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33E-2"/>
                  <c:y val="-0.1398907103825136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8EA-47E0-8E3B-79CBFA4BE58B}"/>
                </c:ext>
              </c:extLst>
            </c:dLbl>
            <c:dLbl>
              <c:idx val="1"/>
              <c:layout>
                <c:manualLayout>
                  <c:x val="-1.1111111111111091E-2"/>
                  <c:y val="-0.13551929779269398"/>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6.8766579177602802E-2"/>
                      <c:h val="4.365044533367754E-2"/>
                    </c:manualLayout>
                  </c15:layout>
                </c:ext>
                <c:ext xmlns:c16="http://schemas.microsoft.com/office/drawing/2014/chart" uri="{C3380CC4-5D6E-409C-BE32-E72D297353CC}">
                  <c16:uniqueId val="{00000001-C8EA-47E0-8E3B-79CBFA4BE58B}"/>
                </c:ext>
              </c:extLst>
            </c:dLbl>
            <c:dLbl>
              <c:idx val="2"/>
              <c:layout>
                <c:manualLayout>
                  <c:x val="8.8889763779527557E-3"/>
                  <c:y val="-0.10491786067725145"/>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3"/>
              <c:layout>
                <c:manualLayout>
                  <c:x val="-2.66665791776028E-2"/>
                  <c:y val="7.4316767781076543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3211023622047219E-2"/>
                      <c:h val="7.8623122929305955E-2"/>
                    </c:manualLayout>
                  </c15:layout>
                </c:ext>
                <c:ext xmlns:c16="http://schemas.microsoft.com/office/drawing/2014/chart" uri="{C3380CC4-5D6E-409C-BE32-E72D297353CC}">
                  <c16:uniqueId val="{00000000-7A0C-410E-8E64-6DB9D789342B}"/>
                </c:ext>
              </c:extLst>
            </c:dLbl>
            <c:dLbl>
              <c:idx val="4"/>
              <c:layout>
                <c:manualLayout>
                  <c:x val="-8.8888888888888889E-3"/>
                  <c:y val="-0.10491803278688529"/>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6E94-49BE-AD7D-D4016C2FACF0}"/>
                </c:ext>
              </c:extLst>
            </c:dLbl>
            <c:dLbl>
              <c:idx val="5"/>
              <c:layout>
                <c:manualLayout>
                  <c:x val="-1.5555555555555555E-2"/>
                  <c:y val="-0.1530054644808743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E94-49BE-AD7D-D4016C2FACF0}"/>
                </c:ext>
              </c:extLst>
            </c:dLbl>
            <c:dLbl>
              <c:idx val="6"/>
              <c:layout>
                <c:manualLayout>
                  <c:x val="-6.6666666666666671E-3"/>
                  <c:y val="-0.1136612021857923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E94-49BE-AD7D-D4016C2FACF0}"/>
                </c:ext>
              </c:extLst>
            </c:dLbl>
            <c:dLbl>
              <c:idx val="7"/>
              <c:layout>
                <c:manualLayout>
                  <c:x val="0"/>
                  <c:y val="-0.135519125683060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A0C-410E-8E64-6DB9D789342B}"/>
                </c:ext>
              </c:extLst>
            </c:dLbl>
            <c:dLbl>
              <c:idx val="8"/>
              <c:layout>
                <c:manualLayout>
                  <c:x val="1.3333333333333334E-2"/>
                  <c:y val="-0.1180327868852459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11F-4974-910E-5208A5911EAD}"/>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0.90149999999999997</c:v>
                </c:pt>
                <c:pt idx="1">
                  <c:v>0.93669999999999998</c:v>
                </c:pt>
                <c:pt idx="2">
                  <c:v>0.96260000000000001</c:v>
                </c:pt>
                <c:pt idx="3">
                  <c:v>0.95069999999999999</c:v>
                </c:pt>
                <c:pt idx="4">
                  <c:v>0.95469999999999999</c:v>
                </c:pt>
                <c:pt idx="5">
                  <c:v>0.96089999999999998</c:v>
                </c:pt>
                <c:pt idx="6">
                  <c:v>0.97299999999999998</c:v>
                </c:pt>
                <c:pt idx="7">
                  <c:v>0.98299999999999998</c:v>
                </c:pt>
                <c:pt idx="8">
                  <c:v>0.9768</c:v>
                </c:pt>
                <c:pt idx="9">
                  <c:v>0.98380000000000001</c:v>
                </c:pt>
                <c:pt idx="10">
                  <c:v>0.97929999999999995</c:v>
                </c:pt>
                <c:pt idx="11">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43</c:v>
                </c:pt>
                <c:pt idx="2">
                  <c:v>40</c:v>
                </c:pt>
                <c:pt idx="3">
                  <c:v>40</c:v>
                </c:pt>
                <c:pt idx="4">
                  <c:v>28</c:v>
                </c:pt>
                <c:pt idx="5">
                  <c:v>29</c:v>
                </c:pt>
                <c:pt idx="6">
                  <c:v>36</c:v>
                </c:pt>
                <c:pt idx="7">
                  <c:v>33</c:v>
                </c:pt>
                <c:pt idx="8">
                  <c:v>36</c:v>
                </c:pt>
                <c:pt idx="9">
                  <c:v>34</c:v>
                </c:pt>
                <c:pt idx="10">
                  <c:v>40</c:v>
                </c:pt>
                <c:pt idx="11">
                  <c:v>32</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45108</c:v>
                </c:pt>
              </c:numCache>
            </c:numRef>
          </c:cat>
          <c:val>
            <c:numRef>
              <c:f>'E02.001 SATISFACCION CLIENTE'!$C$24</c:f>
              <c:numCache>
                <c:formatCode>General</c:formatCode>
                <c:ptCount val="1"/>
                <c:pt idx="0">
                  <c:v>0</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png"/><Relationship Id="rId1" Type="http://schemas.openxmlformats.org/officeDocument/2006/relationships/chart" Target="../charts/chart6.xml"/><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0</xdr:col>
      <xdr:colOff>787977</xdr:colOff>
      <xdr:row>43</xdr:row>
      <xdr:rowOff>244619</xdr:rowOff>
    </xdr:from>
    <xdr:to>
      <xdr:col>8</xdr:col>
      <xdr:colOff>835602</xdr:colOff>
      <xdr:row>50</xdr:row>
      <xdr:rowOff>109682</xdr:rowOff>
    </xdr:to>
    <xdr:graphicFrame macro="">
      <xdr:nvGraphicFramePr>
        <xdr:cNvPr id="171334" name="Chart 51">
          <a:extLst>
            <a:ext uri="{FF2B5EF4-FFF2-40B4-BE49-F238E27FC236}">
              <a16:creationId xmlns:a16="http://schemas.microsoft.com/office/drawing/2014/main" id="{00000000-0008-0000-0000-0000469D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twoCellAnchor editAs="oneCell">
    <xdr:from>
      <xdr:col>1</xdr:col>
      <xdr:colOff>0</xdr:colOff>
      <xdr:row>0</xdr:row>
      <xdr:rowOff>0</xdr:rowOff>
    </xdr:from>
    <xdr:to>
      <xdr:col>3</xdr:col>
      <xdr:colOff>744681</xdr:colOff>
      <xdr:row>3</xdr:row>
      <xdr:rowOff>8659</xdr:rowOff>
    </xdr:to>
    <xdr:pic>
      <xdr:nvPicPr>
        <xdr:cNvPr id="5" name="Imagen 4">
          <a:extLst>
            <a:ext uri="{FF2B5EF4-FFF2-40B4-BE49-F238E27FC236}">
              <a16:creationId xmlns:a16="http://schemas.microsoft.com/office/drawing/2014/main" id="{FB19A977-C005-4E8D-9357-9E15EAD9FD3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90205" y="0"/>
          <a:ext cx="1705840" cy="58015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a:extLst>
            <a:ext uri="{FF2B5EF4-FFF2-40B4-BE49-F238E27FC236}">
              <a16:creationId xmlns:a16="http://schemas.microsoft.com/office/drawing/2014/main" id="{00000000-0008-0000-0200-00001DA10200}"/>
            </a:ext>
          </a:extLst>
        </xdr:cNvPr>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a:extLst>
            <a:ext uri="{FF2B5EF4-FFF2-40B4-BE49-F238E27FC236}">
              <a16:creationId xmlns:a16="http://schemas.microsoft.com/office/drawing/2014/main" id="{00000000-0008-0000-0200-00001EA1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a:extLst>
            <a:ext uri="{FF2B5EF4-FFF2-40B4-BE49-F238E27FC236}">
              <a16:creationId xmlns:a16="http://schemas.microsoft.com/office/drawing/2014/main" id="{00000000-0008-0000-0200-000008000000}"/>
            </a:ext>
          </a:extLst>
        </xdr:cNvPr>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1</xdr:colOff>
      <xdr:row>2</xdr:row>
      <xdr:rowOff>0</xdr:rowOff>
    </xdr:from>
    <xdr:to>
      <xdr:col>0</xdr:col>
      <xdr:colOff>1257301</xdr:colOff>
      <xdr:row>6</xdr:row>
      <xdr:rowOff>0</xdr:rowOff>
    </xdr:to>
    <xdr:pic>
      <xdr:nvPicPr>
        <xdr:cNvPr id="3" name="Imagen 2">
          <a:extLst>
            <a:ext uri="{FF2B5EF4-FFF2-40B4-BE49-F238E27FC236}">
              <a16:creationId xmlns:a16="http://schemas.microsoft.com/office/drawing/2014/main" id="{1515E01F-F2C9-47CB-9F9C-F131A95C23BD}"/>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 y="333375"/>
          <a:ext cx="1257300" cy="762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5</xdr:col>
      <xdr:colOff>295275</xdr:colOff>
      <xdr:row>2</xdr:row>
      <xdr:rowOff>114300</xdr:rowOff>
    </xdr:from>
    <xdr:to>
      <xdr:col>12</xdr:col>
      <xdr:colOff>676275</xdr:colOff>
      <xdr:row>19</xdr:row>
      <xdr:rowOff>76200</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504824</xdr:colOff>
      <xdr:row>4</xdr:row>
      <xdr:rowOff>142875</xdr:rowOff>
    </xdr:from>
    <xdr:to>
      <xdr:col>14</xdr:col>
      <xdr:colOff>685800</xdr:colOff>
      <xdr:row>10</xdr:row>
      <xdr:rowOff>295275</xdr:rowOff>
    </xdr:to>
    <xdr:graphicFrame macro="">
      <xdr:nvGraphicFramePr>
        <xdr:cNvPr id="6" name="117 Gráfico">
          <a:extLst>
            <a:ext uri="{FF2B5EF4-FFF2-40B4-BE49-F238E27FC236}">
              <a16:creationId xmlns:a16="http://schemas.microsoft.com/office/drawing/2014/main" id="{00000000-0008-0000-04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a:extLst>
            <a:ext uri="{FF2B5EF4-FFF2-40B4-BE49-F238E27FC236}">
              <a16:creationId xmlns:a16="http://schemas.microsoft.com/office/drawing/2014/main" id="{00000000-0008-0000-0500-000002000000}"/>
            </a:ext>
          </a:extLst>
        </xdr:cNvPr>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26</xdr:row>
      <xdr:rowOff>133351</xdr:rowOff>
    </xdr:from>
    <xdr:to>
      <xdr:col>7</xdr:col>
      <xdr:colOff>923925</xdr:colOff>
      <xdr:row>39</xdr:row>
      <xdr:rowOff>66676</xdr:rowOff>
    </xdr:to>
    <xdr:graphicFrame macro="">
      <xdr:nvGraphicFramePr>
        <xdr:cNvPr id="6" name="Chart 62">
          <a:extLst>
            <a:ext uri="{FF2B5EF4-FFF2-40B4-BE49-F238E27FC236}">
              <a16:creationId xmlns:a16="http://schemas.microsoft.com/office/drawing/2014/main" id="{00000000-0008-0000-05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a:extLst>
            <a:ext uri="{FF2B5EF4-FFF2-40B4-BE49-F238E27FC236}">
              <a16:creationId xmlns:a16="http://schemas.microsoft.com/office/drawing/2014/main" id="{00000000-0008-0000-0500-000008000000}"/>
            </a:ext>
          </a:extLst>
        </xdr:cNvPr>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twoCellAnchor editAs="oneCell">
    <xdr:from>
      <xdr:col>8</xdr:col>
      <xdr:colOff>0</xdr:colOff>
      <xdr:row>28</xdr:row>
      <xdr:rowOff>0</xdr:rowOff>
    </xdr:from>
    <xdr:to>
      <xdr:col>10</xdr:col>
      <xdr:colOff>131192</xdr:colOff>
      <xdr:row>34</xdr:row>
      <xdr:rowOff>60624</xdr:rowOff>
    </xdr:to>
    <xdr:pic>
      <xdr:nvPicPr>
        <xdr:cNvPr id="3" name="Imagen 2">
          <a:extLst>
            <a:ext uri="{FF2B5EF4-FFF2-40B4-BE49-F238E27FC236}">
              <a16:creationId xmlns:a16="http://schemas.microsoft.com/office/drawing/2014/main" id="{86E4ABF4-E05A-4507-9DD8-DA44A8BBF44B}"/>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020050" y="11010900"/>
          <a:ext cx="2274317" cy="1032174"/>
        </a:xfrm>
        <a:prstGeom prst="rect">
          <a:avLst/>
        </a:prstGeom>
      </xdr:spPr>
    </xdr:pic>
    <xdr:clientData/>
  </xdr:twoCellAnchor>
  <xdr:twoCellAnchor editAs="oneCell">
    <xdr:from>
      <xdr:col>0</xdr:col>
      <xdr:colOff>66675</xdr:colOff>
      <xdr:row>0</xdr:row>
      <xdr:rowOff>104775</xdr:rowOff>
    </xdr:from>
    <xdr:to>
      <xdr:col>2</xdr:col>
      <xdr:colOff>590550</xdr:colOff>
      <xdr:row>4</xdr:row>
      <xdr:rowOff>38100</xdr:rowOff>
    </xdr:to>
    <xdr:pic>
      <xdr:nvPicPr>
        <xdr:cNvPr id="5" name="Imagen 4">
          <a:extLst>
            <a:ext uri="{FF2B5EF4-FFF2-40B4-BE49-F238E27FC236}">
              <a16:creationId xmlns:a16="http://schemas.microsoft.com/office/drawing/2014/main" id="{AE1C0657-E3E5-46EE-ADBA-32B3210F313E}"/>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6675" y="104775"/>
          <a:ext cx="2028825" cy="6096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6" tint="-0.249977111117893"/>
    <pageSetUpPr fitToPage="1"/>
  </sheetPr>
  <dimension ref="A1:Q52"/>
  <sheetViews>
    <sheetView tabSelected="1" view="pageBreakPreview" topLeftCell="A40" zoomScale="110" zoomScaleSheetLayoutView="110" workbookViewId="0">
      <selection activeCell="E41" sqref="E41"/>
    </sheetView>
  </sheetViews>
  <sheetFormatPr baseColWidth="10" defaultColWidth="11.42578125" defaultRowHeight="12.75" x14ac:dyDescent="0.2"/>
  <cols>
    <col min="1" max="1" width="19.28515625" customWidth="1"/>
    <col min="2" max="2" width="6.7109375" customWidth="1"/>
    <col min="3" max="3" width="7.7109375" style="26" customWidth="1"/>
    <col min="4" max="4" width="12.28515625" style="148" customWidth="1"/>
    <col min="5" max="5" width="86" customWidth="1"/>
    <col min="6" max="6" width="19.85546875" style="119"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05"/>
      <c r="B1" s="232"/>
      <c r="C1" s="233"/>
      <c r="D1" s="234"/>
      <c r="E1" s="207" t="s">
        <v>134</v>
      </c>
      <c r="F1" s="208"/>
      <c r="G1" s="208"/>
      <c r="H1" s="209"/>
      <c r="I1" s="20" t="s">
        <v>35</v>
      </c>
      <c r="J1" s="24" t="s">
        <v>30</v>
      </c>
      <c r="K1" s="7"/>
      <c r="L1" s="7"/>
      <c r="M1" s="7"/>
    </row>
    <row r="2" spans="1:15" ht="15" customHeight="1" x14ac:dyDescent="0.2">
      <c r="A2" s="206"/>
      <c r="B2" s="232"/>
      <c r="C2" s="233"/>
      <c r="D2" s="234"/>
      <c r="E2" s="210"/>
      <c r="F2" s="211"/>
      <c r="G2" s="211"/>
      <c r="H2" s="212"/>
      <c r="I2" s="21" t="s">
        <v>36</v>
      </c>
      <c r="J2" s="25" t="s">
        <v>68</v>
      </c>
      <c r="K2" s="7"/>
      <c r="L2" s="7"/>
      <c r="M2" s="7"/>
    </row>
    <row r="3" spans="1:15" ht="15" customHeight="1" x14ac:dyDescent="0.2">
      <c r="A3" s="206"/>
      <c r="B3" s="232"/>
      <c r="C3" s="233"/>
      <c r="D3" s="234"/>
      <c r="E3" s="210"/>
      <c r="F3" s="211"/>
      <c r="G3" s="211"/>
      <c r="H3" s="212"/>
      <c r="I3" s="21" t="s">
        <v>37</v>
      </c>
      <c r="J3" s="46" t="s">
        <v>76</v>
      </c>
      <c r="K3" s="7"/>
      <c r="L3" s="7"/>
      <c r="M3" s="7"/>
    </row>
    <row r="4" spans="1:15" ht="15" customHeight="1" x14ac:dyDescent="0.2">
      <c r="A4" s="206"/>
      <c r="B4" s="229" t="s">
        <v>138</v>
      </c>
      <c r="C4" s="230"/>
      <c r="D4" s="231"/>
      <c r="E4" s="210"/>
      <c r="F4" s="211"/>
      <c r="G4" s="211"/>
      <c r="H4" s="212"/>
      <c r="I4" s="22" t="s">
        <v>38</v>
      </c>
      <c r="J4" s="47">
        <v>42440</v>
      </c>
      <c r="K4" s="7"/>
      <c r="L4" s="7"/>
      <c r="M4" s="7"/>
    </row>
    <row r="5" spans="1:15" ht="24.95" customHeight="1" x14ac:dyDescent="0.2">
      <c r="A5" s="224" t="s">
        <v>13</v>
      </c>
      <c r="B5" s="225"/>
      <c r="C5" s="225"/>
      <c r="D5" s="225"/>
      <c r="E5" s="225"/>
      <c r="F5" s="225"/>
      <c r="G5" s="225"/>
      <c r="H5" s="225"/>
      <c r="I5" s="225"/>
      <c r="J5" s="226"/>
      <c r="L5" s="8"/>
    </row>
    <row r="6" spans="1:15" ht="24.75" customHeight="1" x14ac:dyDescent="0.2">
      <c r="A6" s="227" t="s">
        <v>0</v>
      </c>
      <c r="B6" s="240" t="s">
        <v>30</v>
      </c>
      <c r="C6" s="241"/>
      <c r="D6" s="242"/>
      <c r="E6" s="246" t="s">
        <v>1</v>
      </c>
      <c r="F6" s="186" t="s">
        <v>75</v>
      </c>
      <c r="G6" s="187"/>
      <c r="H6" s="188"/>
      <c r="I6" s="10" t="s">
        <v>2</v>
      </c>
      <c r="J6" s="11" t="s">
        <v>17</v>
      </c>
      <c r="L6" s="8"/>
    </row>
    <row r="7" spans="1:15" ht="24" customHeight="1" x14ac:dyDescent="0.2">
      <c r="A7" s="228"/>
      <c r="B7" s="243"/>
      <c r="C7" s="244"/>
      <c r="D7" s="245"/>
      <c r="E7" s="247"/>
      <c r="F7" s="189"/>
      <c r="G7" s="190"/>
      <c r="H7" s="191"/>
      <c r="I7" s="12" t="s">
        <v>20</v>
      </c>
      <c r="J7" s="13"/>
      <c r="L7" s="8"/>
    </row>
    <row r="8" spans="1:15" x14ac:dyDescent="0.2">
      <c r="A8" s="192"/>
      <c r="B8" s="193"/>
      <c r="C8" s="193"/>
      <c r="D8" s="193"/>
      <c r="E8" s="193"/>
      <c r="F8" s="193"/>
      <c r="G8" s="193"/>
      <c r="H8" s="193"/>
      <c r="I8" s="193"/>
      <c r="J8" s="194"/>
      <c r="L8" s="8"/>
    </row>
    <row r="9" spans="1:15" ht="71.25" customHeight="1" x14ac:dyDescent="0.2">
      <c r="A9" s="4" t="s">
        <v>3</v>
      </c>
      <c r="B9" s="197" t="s">
        <v>31</v>
      </c>
      <c r="C9" s="198"/>
      <c r="D9" s="198"/>
      <c r="E9" s="198"/>
      <c r="F9" s="201"/>
      <c r="G9" s="37" t="s">
        <v>4</v>
      </c>
      <c r="H9" s="197" t="s">
        <v>32</v>
      </c>
      <c r="I9" s="198"/>
      <c r="J9" s="199"/>
      <c r="L9" s="8"/>
    </row>
    <row r="10" spans="1:15" ht="96" customHeight="1" x14ac:dyDescent="0.2">
      <c r="A10" s="4" t="s">
        <v>5</v>
      </c>
      <c r="B10" s="200" t="s">
        <v>77</v>
      </c>
      <c r="C10" s="198"/>
      <c r="D10" s="198"/>
      <c r="E10" s="198"/>
      <c r="F10" s="201"/>
      <c r="G10" s="37" t="s">
        <v>6</v>
      </c>
      <c r="H10" s="202" t="s">
        <v>78</v>
      </c>
      <c r="I10" s="203"/>
      <c r="J10" s="204"/>
      <c r="L10" s="8"/>
    </row>
    <row r="11" spans="1:15" ht="130.5" customHeight="1" x14ac:dyDescent="0.2">
      <c r="A11" s="4" t="s">
        <v>7</v>
      </c>
      <c r="B11" s="200" t="s">
        <v>135</v>
      </c>
      <c r="C11" s="198"/>
      <c r="D11" s="198"/>
      <c r="E11" s="198"/>
      <c r="F11" s="201"/>
      <c r="G11" s="37" t="s">
        <v>8</v>
      </c>
      <c r="H11" s="200" t="s">
        <v>105</v>
      </c>
      <c r="I11" s="198"/>
      <c r="J11" s="199"/>
      <c r="L11" s="8"/>
    </row>
    <row r="12" spans="1:15" ht="69.95" customHeight="1" x14ac:dyDescent="0.2">
      <c r="A12" s="4" t="s">
        <v>9</v>
      </c>
      <c r="B12" s="200" t="s">
        <v>79</v>
      </c>
      <c r="C12" s="198"/>
      <c r="D12" s="198"/>
      <c r="E12" s="198"/>
      <c r="F12" s="201"/>
      <c r="G12" s="37" t="s">
        <v>10</v>
      </c>
      <c r="H12" s="197" t="s">
        <v>28</v>
      </c>
      <c r="I12" s="198"/>
      <c r="J12" s="199"/>
      <c r="L12" s="8"/>
    </row>
    <row r="13" spans="1:15" ht="42.75" customHeight="1" x14ac:dyDescent="0.2">
      <c r="A13" s="4" t="s">
        <v>11</v>
      </c>
      <c r="B13" s="197" t="s">
        <v>80</v>
      </c>
      <c r="C13" s="198"/>
      <c r="D13" s="198"/>
      <c r="E13" s="198"/>
      <c r="F13" s="201"/>
      <c r="G13" s="37" t="s">
        <v>12</v>
      </c>
      <c r="H13" s="220" t="s">
        <v>80</v>
      </c>
      <c r="I13" s="220"/>
      <c r="J13" s="220"/>
      <c r="L13" s="8"/>
    </row>
    <row r="14" spans="1:15" ht="25.5" customHeight="1" thickBot="1" x14ac:dyDescent="0.25">
      <c r="A14" s="28" t="s">
        <v>29</v>
      </c>
      <c r="B14" s="217">
        <v>10</v>
      </c>
      <c r="C14" s="218"/>
      <c r="D14" s="219"/>
      <c r="E14" s="29" t="s">
        <v>14</v>
      </c>
      <c r="F14" s="117">
        <v>6</v>
      </c>
      <c r="G14" s="29" t="s">
        <v>19</v>
      </c>
      <c r="H14" s="57" t="s">
        <v>81</v>
      </c>
      <c r="I14" s="59" t="s">
        <v>82</v>
      </c>
      <c r="J14" s="60" t="s">
        <v>83</v>
      </c>
      <c r="L14" s="8"/>
      <c r="N14" s="3"/>
      <c r="O14" s="3"/>
    </row>
    <row r="15" spans="1:15" ht="27.75" customHeight="1" thickBot="1" x14ac:dyDescent="0.25">
      <c r="A15" s="53"/>
      <c r="B15" s="54"/>
      <c r="C15" s="55"/>
      <c r="D15" s="143"/>
      <c r="E15" s="56"/>
      <c r="F15" s="118"/>
      <c r="G15" s="56"/>
      <c r="H15" s="58" t="s">
        <v>84</v>
      </c>
      <c r="I15" s="51" t="s">
        <v>106</v>
      </c>
      <c r="J15" s="52" t="s">
        <v>85</v>
      </c>
      <c r="N15" s="3"/>
      <c r="O15" s="3"/>
    </row>
    <row r="16" spans="1:15" ht="13.5" thickBot="1" x14ac:dyDescent="0.25">
      <c r="A16" s="221"/>
      <c r="B16" s="222"/>
      <c r="C16" s="222"/>
      <c r="D16" s="222"/>
      <c r="E16" s="222"/>
      <c r="F16" s="222"/>
      <c r="G16" s="222"/>
      <c r="H16" s="222"/>
      <c r="I16" s="222"/>
      <c r="J16" s="223"/>
    </row>
    <row r="17" spans="1:16" ht="15" customHeight="1" x14ac:dyDescent="0.2">
      <c r="A17" s="205"/>
      <c r="B17" s="213" t="s">
        <v>69</v>
      </c>
      <c r="C17" s="213"/>
      <c r="D17" s="213"/>
      <c r="E17" s="215" t="s">
        <v>136</v>
      </c>
      <c r="F17" s="215"/>
      <c r="G17" s="215"/>
      <c r="H17" s="215"/>
      <c r="I17" s="20" t="s">
        <v>35</v>
      </c>
      <c r="J17" s="24" t="s">
        <v>30</v>
      </c>
    </row>
    <row r="18" spans="1:16" ht="15" customHeight="1" x14ac:dyDescent="0.2">
      <c r="A18" s="206"/>
      <c r="B18" s="214"/>
      <c r="C18" s="214"/>
      <c r="D18" s="214"/>
      <c r="E18" s="216"/>
      <c r="F18" s="216"/>
      <c r="G18" s="216"/>
      <c r="H18" s="216"/>
      <c r="I18" s="21" t="s">
        <v>36</v>
      </c>
      <c r="J18" s="25" t="s">
        <v>70</v>
      </c>
    </row>
    <row r="19" spans="1:16" ht="15" customHeight="1" x14ac:dyDescent="0.2">
      <c r="A19" s="206"/>
      <c r="B19" s="214"/>
      <c r="C19" s="214"/>
      <c r="D19" s="214"/>
      <c r="E19" s="216"/>
      <c r="F19" s="216"/>
      <c r="G19" s="216"/>
      <c r="H19" s="216"/>
      <c r="I19" s="21" t="s">
        <v>37</v>
      </c>
      <c r="J19" s="46" t="s">
        <v>76</v>
      </c>
    </row>
    <row r="20" spans="1:16" ht="15" customHeight="1" x14ac:dyDescent="0.2">
      <c r="A20" s="206"/>
      <c r="B20" s="214"/>
      <c r="C20" s="214"/>
      <c r="D20" s="214"/>
      <c r="E20" s="216"/>
      <c r="F20" s="216"/>
      <c r="G20" s="216"/>
      <c r="H20" s="216"/>
      <c r="I20" s="21" t="s">
        <v>38</v>
      </c>
      <c r="J20" s="47">
        <v>42440</v>
      </c>
    </row>
    <row r="21" spans="1:16" ht="24.95" customHeight="1" thickBot="1" x14ac:dyDescent="0.25">
      <c r="A21" s="237" t="s">
        <v>63</v>
      </c>
      <c r="B21" s="238"/>
      <c r="C21" s="238"/>
      <c r="D21" s="238"/>
      <c r="E21" s="238"/>
      <c r="F21" s="238"/>
      <c r="G21" s="238"/>
      <c r="H21" s="238"/>
      <c r="I21" s="238"/>
      <c r="J21" s="239"/>
      <c r="L21" s="8"/>
    </row>
    <row r="22" spans="1:16" ht="34.5" customHeight="1" x14ac:dyDescent="0.2">
      <c r="A22" s="36" t="s">
        <v>15</v>
      </c>
      <c r="B22" s="73" t="s">
        <v>14</v>
      </c>
      <c r="C22" s="73" t="s">
        <v>21</v>
      </c>
      <c r="D22" s="144" t="s">
        <v>23</v>
      </c>
      <c r="E22" s="107" t="s">
        <v>24</v>
      </c>
      <c r="F22" s="195" t="s">
        <v>25</v>
      </c>
      <c r="G22" s="196"/>
      <c r="H22" s="73" t="s">
        <v>26</v>
      </c>
      <c r="I22" s="73" t="s">
        <v>16</v>
      </c>
      <c r="J22" s="86" t="s">
        <v>27</v>
      </c>
      <c r="K22" s="164"/>
      <c r="L22" s="8"/>
    </row>
    <row r="23" spans="1:16" ht="51" hidden="1" x14ac:dyDescent="0.2">
      <c r="A23" s="15">
        <v>41670</v>
      </c>
      <c r="B23" s="16">
        <v>10</v>
      </c>
      <c r="C23" s="6">
        <v>7</v>
      </c>
      <c r="D23" s="145">
        <f>+(7-7)/7</f>
        <v>0</v>
      </c>
      <c r="E23" s="105" t="s">
        <v>87</v>
      </c>
      <c r="F23" s="184" t="s">
        <v>86</v>
      </c>
      <c r="G23" s="185"/>
      <c r="H23" s="45" t="s">
        <v>65</v>
      </c>
      <c r="I23" s="50">
        <v>42035</v>
      </c>
      <c r="J23" s="168" t="s">
        <v>22</v>
      </c>
      <c r="K23" s="165"/>
    </row>
    <row r="24" spans="1:16" ht="165.75" hidden="1" customHeight="1" x14ac:dyDescent="0.2">
      <c r="A24" s="15">
        <v>41698</v>
      </c>
      <c r="B24" s="16">
        <v>10</v>
      </c>
      <c r="C24" s="6">
        <v>18</v>
      </c>
      <c r="D24" s="145">
        <f t="shared" ref="D24:D29" si="0">+(C24-C23)/C23</f>
        <v>1.5714285714285714</v>
      </c>
      <c r="E24" s="105" t="s">
        <v>98</v>
      </c>
      <c r="F24" s="236" t="s">
        <v>99</v>
      </c>
      <c r="G24" s="236"/>
      <c r="H24" s="45" t="s">
        <v>65</v>
      </c>
      <c r="I24" s="50">
        <v>42035</v>
      </c>
      <c r="J24" s="168" t="s">
        <v>22</v>
      </c>
      <c r="K24" s="165"/>
    </row>
    <row r="25" spans="1:16" ht="25.5" hidden="1" x14ac:dyDescent="0.2">
      <c r="A25" s="15">
        <v>41728</v>
      </c>
      <c r="B25" s="16">
        <v>10</v>
      </c>
      <c r="C25" s="6">
        <v>14</v>
      </c>
      <c r="D25" s="145">
        <f t="shared" si="0"/>
        <v>-0.22222222222222221</v>
      </c>
      <c r="E25" s="105" t="s">
        <v>100</v>
      </c>
      <c r="F25" s="184" t="s">
        <v>86</v>
      </c>
      <c r="G25" s="185"/>
      <c r="H25" s="45" t="s">
        <v>65</v>
      </c>
      <c r="I25" s="50">
        <v>42035</v>
      </c>
      <c r="J25" s="168" t="s">
        <v>22</v>
      </c>
      <c r="K25" s="165"/>
    </row>
    <row r="26" spans="1:16" ht="114.75" hidden="1" customHeight="1" x14ac:dyDescent="0.2">
      <c r="A26" s="61" t="s">
        <v>88</v>
      </c>
      <c r="B26" s="16">
        <v>10</v>
      </c>
      <c r="C26" s="6">
        <v>8</v>
      </c>
      <c r="D26" s="145">
        <f t="shared" si="0"/>
        <v>-0.42857142857142855</v>
      </c>
      <c r="E26" s="105" t="s">
        <v>102</v>
      </c>
      <c r="F26" s="184" t="s">
        <v>86</v>
      </c>
      <c r="G26" s="185"/>
      <c r="H26" s="45" t="s">
        <v>65</v>
      </c>
      <c r="I26" s="50">
        <v>42035</v>
      </c>
      <c r="J26" s="168" t="s">
        <v>22</v>
      </c>
      <c r="K26" s="165"/>
    </row>
    <row r="27" spans="1:16" ht="114.75" hidden="1" customHeight="1" x14ac:dyDescent="0.2">
      <c r="A27" s="15">
        <v>41790</v>
      </c>
      <c r="B27" s="16">
        <v>10</v>
      </c>
      <c r="C27" s="6">
        <v>23</v>
      </c>
      <c r="D27" s="145">
        <f t="shared" si="0"/>
        <v>1.875</v>
      </c>
      <c r="E27" s="105" t="s">
        <v>101</v>
      </c>
      <c r="F27" s="184" t="s">
        <v>86</v>
      </c>
      <c r="G27" s="185"/>
      <c r="H27" s="45" t="s">
        <v>65</v>
      </c>
      <c r="I27" s="50">
        <v>42035</v>
      </c>
      <c r="J27" s="168" t="s">
        <v>22</v>
      </c>
      <c r="K27" s="165"/>
    </row>
    <row r="28" spans="1:16" ht="100.5" hidden="1" customHeight="1" x14ac:dyDescent="0.2">
      <c r="A28" s="15">
        <v>41820</v>
      </c>
      <c r="B28" s="16">
        <v>10</v>
      </c>
      <c r="C28" s="6">
        <v>13</v>
      </c>
      <c r="D28" s="145">
        <f t="shared" si="0"/>
        <v>-0.43478260869565216</v>
      </c>
      <c r="E28" s="105" t="s">
        <v>103</v>
      </c>
      <c r="F28" s="184" t="s">
        <v>86</v>
      </c>
      <c r="G28" s="185"/>
      <c r="H28" s="45" t="s">
        <v>65</v>
      </c>
      <c r="I28" s="50">
        <v>42035</v>
      </c>
      <c r="J28" s="168" t="s">
        <v>22</v>
      </c>
      <c r="K28" s="165"/>
    </row>
    <row r="29" spans="1:16" ht="102" hidden="1" customHeight="1" x14ac:dyDescent="0.2">
      <c r="A29" s="15">
        <v>41851</v>
      </c>
      <c r="B29" s="16">
        <v>10</v>
      </c>
      <c r="C29" s="6">
        <v>13</v>
      </c>
      <c r="D29" s="145">
        <f t="shared" si="0"/>
        <v>0</v>
      </c>
      <c r="E29" s="105" t="s">
        <v>104</v>
      </c>
      <c r="F29" s="184" t="s">
        <v>86</v>
      </c>
      <c r="G29" s="185"/>
      <c r="H29" s="45" t="s">
        <v>65</v>
      </c>
      <c r="I29" s="50">
        <v>42035</v>
      </c>
      <c r="J29" s="168"/>
      <c r="K29" s="165"/>
    </row>
    <row r="30" spans="1:16" s="102" customFormat="1" ht="130.5" customHeight="1" x14ac:dyDescent="0.2">
      <c r="A30" s="157">
        <v>44957</v>
      </c>
      <c r="B30" s="153">
        <v>10</v>
      </c>
      <c r="C30" s="57">
        <v>5</v>
      </c>
      <c r="D30" s="154">
        <f>+(7-5)/7</f>
        <v>0.2857142857142857</v>
      </c>
      <c r="E30" s="155" t="s">
        <v>139</v>
      </c>
      <c r="F30" s="183" t="s">
        <v>137</v>
      </c>
      <c r="G30" s="183"/>
      <c r="H30" s="156" t="s">
        <v>65</v>
      </c>
      <c r="I30" s="152">
        <v>44957</v>
      </c>
      <c r="J30" s="169" t="s">
        <v>22</v>
      </c>
      <c r="K30" s="166"/>
    </row>
    <row r="31" spans="1:16" s="102" customFormat="1" ht="100.5" customHeight="1" thickBot="1" x14ac:dyDescent="0.25">
      <c r="A31" s="157">
        <v>44985</v>
      </c>
      <c r="B31" s="153">
        <v>10</v>
      </c>
      <c r="C31" s="57">
        <v>5</v>
      </c>
      <c r="D31" s="172">
        <f t="shared" ref="D31:D40" si="1">+(C30-C31)/C30</f>
        <v>0</v>
      </c>
      <c r="E31" s="155" t="s">
        <v>144</v>
      </c>
      <c r="F31" s="183" t="s">
        <v>137</v>
      </c>
      <c r="G31" s="183"/>
      <c r="H31" s="156" t="s">
        <v>65</v>
      </c>
      <c r="I31" s="152">
        <v>44985</v>
      </c>
      <c r="J31" s="169" t="s">
        <v>22</v>
      </c>
      <c r="K31" s="166"/>
      <c r="P31" s="103"/>
    </row>
    <row r="32" spans="1:16" s="102" customFormat="1" ht="165" customHeight="1" thickBot="1" x14ac:dyDescent="0.25">
      <c r="A32" s="157">
        <v>45016</v>
      </c>
      <c r="B32" s="153">
        <v>10</v>
      </c>
      <c r="C32" s="57">
        <v>9</v>
      </c>
      <c r="D32" s="172">
        <f t="shared" si="1"/>
        <v>-0.8</v>
      </c>
      <c r="E32" s="159" t="s">
        <v>146</v>
      </c>
      <c r="F32" s="183" t="s">
        <v>137</v>
      </c>
      <c r="G32" s="183"/>
      <c r="H32" s="156" t="s">
        <v>65</v>
      </c>
      <c r="I32" s="152">
        <v>45016</v>
      </c>
      <c r="J32" s="169" t="s">
        <v>22</v>
      </c>
      <c r="K32" s="166"/>
    </row>
    <row r="33" spans="1:17" s="102" customFormat="1" ht="192" customHeight="1" thickBot="1" x14ac:dyDescent="0.25">
      <c r="A33" s="157">
        <v>45046</v>
      </c>
      <c r="B33" s="153">
        <v>10</v>
      </c>
      <c r="C33" s="158">
        <v>13</v>
      </c>
      <c r="D33" s="172">
        <f t="shared" si="1"/>
        <v>-0.44444444444444442</v>
      </c>
      <c r="E33" s="159" t="s">
        <v>148</v>
      </c>
      <c r="F33" s="183" t="s">
        <v>137</v>
      </c>
      <c r="G33" s="183"/>
      <c r="H33" s="156" t="s">
        <v>65</v>
      </c>
      <c r="I33" s="152">
        <v>45046</v>
      </c>
      <c r="J33" s="169" t="s">
        <v>22</v>
      </c>
      <c r="K33" s="166"/>
      <c r="Q33" s="102">
        <f>24-9</f>
        <v>15</v>
      </c>
    </row>
    <row r="34" spans="1:17" s="102" customFormat="1" ht="179.25" customHeight="1" thickBot="1" x14ac:dyDescent="0.25">
      <c r="A34" s="157">
        <v>45077</v>
      </c>
      <c r="B34" s="153">
        <v>10</v>
      </c>
      <c r="C34" s="57">
        <v>7</v>
      </c>
      <c r="D34" s="172">
        <f t="shared" si="1"/>
        <v>0.46153846153846156</v>
      </c>
      <c r="E34" s="151" t="s">
        <v>151</v>
      </c>
      <c r="F34" s="183" t="s">
        <v>137</v>
      </c>
      <c r="G34" s="183"/>
      <c r="H34" s="156" t="s">
        <v>65</v>
      </c>
      <c r="I34" s="152">
        <v>45077</v>
      </c>
      <c r="J34" s="169" t="s">
        <v>22</v>
      </c>
      <c r="K34" s="166"/>
    </row>
    <row r="35" spans="1:17" s="102" customFormat="1" ht="145.5" customHeight="1" thickBot="1" x14ac:dyDescent="0.25">
      <c r="A35" s="157">
        <v>45107</v>
      </c>
      <c r="B35" s="153">
        <v>10</v>
      </c>
      <c r="C35" s="57">
        <v>8</v>
      </c>
      <c r="D35" s="172">
        <f t="shared" si="1"/>
        <v>-0.14285714285714285</v>
      </c>
      <c r="E35" s="178" t="s">
        <v>152</v>
      </c>
      <c r="F35" s="183" t="s">
        <v>137</v>
      </c>
      <c r="G35" s="183"/>
      <c r="H35" s="156" t="s">
        <v>65</v>
      </c>
      <c r="I35" s="152">
        <v>45107</v>
      </c>
      <c r="J35" s="169" t="s">
        <v>22</v>
      </c>
      <c r="K35" s="166"/>
    </row>
    <row r="36" spans="1:17" s="102" customFormat="1" ht="154.5" customHeight="1" thickBot="1" x14ac:dyDescent="0.25">
      <c r="A36" s="157">
        <v>45138</v>
      </c>
      <c r="B36" s="153">
        <v>10</v>
      </c>
      <c r="C36" s="57">
        <v>4</v>
      </c>
      <c r="D36" s="172">
        <f t="shared" si="1"/>
        <v>0.5</v>
      </c>
      <c r="E36" s="151" t="s">
        <v>153</v>
      </c>
      <c r="F36" s="183" t="s">
        <v>137</v>
      </c>
      <c r="G36" s="183"/>
      <c r="H36" s="156" t="s">
        <v>65</v>
      </c>
      <c r="I36" s="152">
        <v>45138</v>
      </c>
      <c r="J36" s="169" t="s">
        <v>22</v>
      </c>
      <c r="K36" s="166"/>
    </row>
    <row r="37" spans="1:17" s="102" customFormat="1" ht="318" customHeight="1" thickBot="1" x14ac:dyDescent="0.25">
      <c r="A37" s="157">
        <v>45169</v>
      </c>
      <c r="B37" s="153">
        <v>10</v>
      </c>
      <c r="C37" s="57">
        <v>8</v>
      </c>
      <c r="D37" s="172">
        <f t="shared" si="1"/>
        <v>-1</v>
      </c>
      <c r="E37" s="159" t="s">
        <v>157</v>
      </c>
      <c r="F37" s="183" t="s">
        <v>137</v>
      </c>
      <c r="G37" s="183"/>
      <c r="H37" s="156" t="s">
        <v>65</v>
      </c>
      <c r="I37" s="152" t="s">
        <v>159</v>
      </c>
      <c r="J37" s="169" t="s">
        <v>22</v>
      </c>
      <c r="K37" s="166"/>
    </row>
    <row r="38" spans="1:17" s="102" customFormat="1" ht="275.25" customHeight="1" thickBot="1" x14ac:dyDescent="0.25">
      <c r="A38" s="157">
        <v>45199</v>
      </c>
      <c r="B38" s="153">
        <v>10</v>
      </c>
      <c r="C38" s="57">
        <v>5</v>
      </c>
      <c r="D38" s="172">
        <f t="shared" si="1"/>
        <v>0.375</v>
      </c>
      <c r="E38" s="159" t="s">
        <v>158</v>
      </c>
      <c r="F38" s="183" t="s">
        <v>137</v>
      </c>
      <c r="G38" s="183"/>
      <c r="H38" s="156" t="s">
        <v>65</v>
      </c>
      <c r="I38" s="152">
        <v>45199</v>
      </c>
      <c r="J38" s="169" t="s">
        <v>22</v>
      </c>
      <c r="K38" s="149"/>
    </row>
    <row r="39" spans="1:17" s="102" customFormat="1" ht="135" customHeight="1" thickBot="1" x14ac:dyDescent="0.25">
      <c r="A39" s="157">
        <v>45230</v>
      </c>
      <c r="B39" s="153">
        <v>10</v>
      </c>
      <c r="C39" s="57">
        <v>4</v>
      </c>
      <c r="D39" s="172">
        <f t="shared" si="1"/>
        <v>0.2</v>
      </c>
      <c r="E39" s="159" t="s">
        <v>160</v>
      </c>
      <c r="F39" s="183" t="s">
        <v>137</v>
      </c>
      <c r="G39" s="183"/>
      <c r="H39" s="156" t="s">
        <v>65</v>
      </c>
      <c r="I39" s="152">
        <v>45230</v>
      </c>
      <c r="J39" s="169" t="s">
        <v>22</v>
      </c>
      <c r="K39" s="149"/>
      <c r="L39" s="104"/>
      <c r="M39" s="104"/>
    </row>
    <row r="40" spans="1:17" ht="138" customHeight="1" thickBot="1" x14ac:dyDescent="0.25">
      <c r="A40" s="157">
        <v>45260</v>
      </c>
      <c r="B40" s="153">
        <v>10</v>
      </c>
      <c r="C40" s="57">
        <v>5</v>
      </c>
      <c r="D40" s="172">
        <f t="shared" si="1"/>
        <v>-0.25</v>
      </c>
      <c r="E40" s="167" t="s">
        <v>161</v>
      </c>
      <c r="F40" s="183" t="s">
        <v>137</v>
      </c>
      <c r="G40" s="183"/>
      <c r="H40" s="156" t="s">
        <v>65</v>
      </c>
      <c r="I40" s="152">
        <v>45230</v>
      </c>
      <c r="J40" s="169" t="s">
        <v>22</v>
      </c>
      <c r="K40" s="149"/>
      <c r="O40" s="23"/>
    </row>
    <row r="41" spans="1:17" ht="303.75" customHeight="1" thickBot="1" x14ac:dyDescent="0.25">
      <c r="A41" s="170"/>
      <c r="B41" s="171"/>
      <c r="C41" s="176"/>
      <c r="D41" s="172"/>
      <c r="E41" s="329"/>
      <c r="F41" s="235"/>
      <c r="G41" s="235"/>
      <c r="H41" s="173"/>
      <c r="I41" s="174"/>
      <c r="J41" s="175"/>
      <c r="K41" s="149"/>
    </row>
    <row r="42" spans="1:17" ht="120.75" customHeight="1" x14ac:dyDescent="0.2">
      <c r="A42" s="75"/>
      <c r="B42" s="76"/>
      <c r="C42" s="177"/>
      <c r="D42" s="146"/>
      <c r="E42" s="109"/>
      <c r="F42" s="79"/>
      <c r="G42" s="79"/>
      <c r="H42" s="34"/>
      <c r="I42" s="75"/>
      <c r="J42" s="80"/>
    </row>
    <row r="43" spans="1:17" ht="120.75" customHeight="1" x14ac:dyDescent="0.2">
      <c r="A43" s="75"/>
      <c r="B43" s="76"/>
      <c r="C43" s="77"/>
      <c r="D43" s="146"/>
      <c r="E43" s="74"/>
      <c r="F43" s="79"/>
      <c r="G43" s="79"/>
      <c r="H43" s="34"/>
      <c r="I43" s="75"/>
      <c r="J43" s="80"/>
    </row>
    <row r="44" spans="1:17" ht="120.75" customHeight="1" x14ac:dyDescent="0.2">
      <c r="A44" s="75"/>
      <c r="B44" s="76"/>
      <c r="C44" s="77"/>
      <c r="D44" s="146"/>
      <c r="E44" s="74"/>
      <c r="F44" s="79"/>
      <c r="G44" s="79"/>
      <c r="H44" s="34"/>
      <c r="I44" s="75"/>
      <c r="J44" s="80"/>
    </row>
    <row r="45" spans="1:17" ht="16.5" customHeight="1" x14ac:dyDescent="0.2">
      <c r="A45" s="27"/>
      <c r="B45" s="30"/>
      <c r="C45" s="31"/>
      <c r="D45" s="147"/>
      <c r="E45" s="32"/>
      <c r="F45" s="32"/>
      <c r="G45" s="33"/>
      <c r="H45" s="34"/>
      <c r="I45" s="35"/>
      <c r="J45" s="26"/>
    </row>
    <row r="46" spans="1:17" ht="10.5" customHeight="1" x14ac:dyDescent="0.2"/>
    <row r="47" spans="1:17" ht="24.95" customHeight="1" x14ac:dyDescent="0.2"/>
    <row r="48" spans="1:17" ht="24.95" customHeight="1" x14ac:dyDescent="0.2"/>
    <row r="49" ht="24.95" customHeight="1" x14ac:dyDescent="0.2"/>
    <row r="50" ht="24.95" customHeight="1" x14ac:dyDescent="0.2"/>
    <row r="51" ht="24.95" customHeight="1" x14ac:dyDescent="0.2"/>
    <row r="52" ht="24.95" customHeight="1" x14ac:dyDescent="0.2"/>
  </sheetData>
  <mergeCells count="46">
    <mergeCell ref="B4:D4"/>
    <mergeCell ref="B1:D3"/>
    <mergeCell ref="F41:G41"/>
    <mergeCell ref="F34:G34"/>
    <mergeCell ref="F37:G37"/>
    <mergeCell ref="F40:G40"/>
    <mergeCell ref="F35:G35"/>
    <mergeCell ref="F36:G36"/>
    <mergeCell ref="F38:G38"/>
    <mergeCell ref="F39:G39"/>
    <mergeCell ref="F23:G23"/>
    <mergeCell ref="F24:G24"/>
    <mergeCell ref="F26:G26"/>
    <mergeCell ref="A21:J21"/>
    <mergeCell ref="B6:D7"/>
    <mergeCell ref="E6:E7"/>
    <mergeCell ref="A1:A4"/>
    <mergeCell ref="E1:H4"/>
    <mergeCell ref="A17:A20"/>
    <mergeCell ref="B17:D20"/>
    <mergeCell ref="E17:H20"/>
    <mergeCell ref="B12:F12"/>
    <mergeCell ref="H12:J12"/>
    <mergeCell ref="B13:F13"/>
    <mergeCell ref="B11:F11"/>
    <mergeCell ref="H11:J11"/>
    <mergeCell ref="B14:D14"/>
    <mergeCell ref="B9:F9"/>
    <mergeCell ref="H13:J13"/>
    <mergeCell ref="A16:J16"/>
    <mergeCell ref="A5:J5"/>
    <mergeCell ref="A6:A7"/>
    <mergeCell ref="F6:H7"/>
    <mergeCell ref="A8:J8"/>
    <mergeCell ref="F22:G22"/>
    <mergeCell ref="H9:J9"/>
    <mergeCell ref="B10:F10"/>
    <mergeCell ref="H10:J10"/>
    <mergeCell ref="F32:G32"/>
    <mergeCell ref="F33:G33"/>
    <mergeCell ref="F30:G30"/>
    <mergeCell ref="F25:G25"/>
    <mergeCell ref="F28:G28"/>
    <mergeCell ref="F29:G29"/>
    <mergeCell ref="F31:G31"/>
    <mergeCell ref="F27:G27"/>
  </mergeCells>
  <dataValidations disablePrompts="1" count="7">
    <dataValidation type="list" allowBlank="1" showInputMessage="1" showErrorMessage="1" sqref="Q48" xr:uid="{00000000-0002-0000-0000-000000000000}">
      <formula1>$Q$48:$Q$50+$J$23</formula1>
    </dataValidation>
    <dataValidation type="list" allowBlank="1" showInputMessage="1" showErrorMessage="1" sqref="J46" xr:uid="{00000000-0002-0000-0000-000001000000}">
      <formula1>#REF!</formula1>
    </dataValidation>
    <dataValidation type="list" allowBlank="1" showInputMessage="1" showErrorMessage="1" errorTitle="Seleccionar un valor de la lista" sqref="E46" xr:uid="{00000000-0002-0000-0000-000002000000}">
      <formula1>#REF!</formula1>
    </dataValidation>
    <dataValidation allowBlank="1" showInputMessage="1" showErrorMessage="1" errorTitle="Seleccionar un valor de la lista" sqref="E23:E29 E45" xr:uid="{00000000-0002-0000-0000-000003000000}"/>
    <dataValidation type="list" allowBlank="1" showInputMessage="1" showErrorMessage="1" sqref="J23:J29 J45" xr:uid="{00000000-0002-0000-0000-000004000000}">
      <formula1>$Q$48:$Q$50</formula1>
    </dataValidation>
    <dataValidation type="list" allowBlank="1" showInputMessage="1" showErrorMessage="1" errorTitle="Seleccione un valor de la lista" sqref="J6:J7" xr:uid="{00000000-0002-0000-0000-000005000000}">
      <formula1>#REF!</formula1>
    </dataValidation>
    <dataValidation type="list" allowBlank="1" showInputMessage="1" showErrorMessage="1" sqref="J42:J44" xr:uid="{00000000-0002-0000-0000-000006000000}">
      <formula1>$Q$38:$Q$40</formula1>
    </dataValidation>
  </dataValidations>
  <printOptions horizontalCentered="1"/>
  <pageMargins left="0.19685039370078741" right="0.15748031496062992" top="0.94488188976377963" bottom="0.86614173228346458" header="0.43307086614173229" footer="0.19685039370078741"/>
  <pageSetup paperSize="119" scale="68"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N25"/>
  <sheetViews>
    <sheetView zoomScale="120" zoomScaleNormal="120" workbookViewId="0">
      <selection activeCell="F20" sqref="F20"/>
    </sheetView>
  </sheetViews>
  <sheetFormatPr baseColWidth="10" defaultRowHeight="12.75" x14ac:dyDescent="0.2"/>
  <cols>
    <col min="2" max="2" width="14.7109375" customWidth="1"/>
    <col min="3" max="3" width="7.42578125" customWidth="1"/>
    <col min="4" max="4" width="11.42578125" style="67"/>
  </cols>
  <sheetData>
    <row r="1" spans="2:5" ht="13.5" thickBot="1" x14ac:dyDescent="0.25"/>
    <row r="2" spans="2:5" x14ac:dyDescent="0.2">
      <c r="B2" s="248" t="s">
        <v>81</v>
      </c>
      <c r="C2" s="249"/>
      <c r="D2" s="121" t="s">
        <v>82</v>
      </c>
      <c r="E2" s="122" t="s">
        <v>83</v>
      </c>
    </row>
    <row r="3" spans="2:5" ht="38.25" x14ac:dyDescent="0.2">
      <c r="B3" s="250" t="s">
        <v>84</v>
      </c>
      <c r="C3" s="251"/>
      <c r="D3" s="123" t="s">
        <v>106</v>
      </c>
      <c r="E3" s="124" t="s">
        <v>85</v>
      </c>
    </row>
    <row r="4" spans="2:5" x14ac:dyDescent="0.2">
      <c r="B4" s="37" t="s">
        <v>15</v>
      </c>
      <c r="C4" s="37" t="s">
        <v>14</v>
      </c>
      <c r="D4" s="141" t="s">
        <v>21</v>
      </c>
      <c r="E4" s="37" t="s">
        <v>23</v>
      </c>
    </row>
    <row r="5" spans="2:5" x14ac:dyDescent="0.2">
      <c r="B5" s="139" t="s">
        <v>111</v>
      </c>
      <c r="C5" s="66">
        <v>10</v>
      </c>
      <c r="D5" s="150">
        <f>+'E01.001 VAR. QUEJAS Y RECL'!C30</f>
        <v>5</v>
      </c>
      <c r="E5" s="140">
        <f>+'E01.001 VAR. QUEJAS Y RECL'!D30</f>
        <v>0.2857142857142857</v>
      </c>
    </row>
    <row r="6" spans="2:5" x14ac:dyDescent="0.2">
      <c r="B6" s="139" t="s">
        <v>112</v>
      </c>
      <c r="C6" s="66">
        <v>10</v>
      </c>
      <c r="D6" s="150">
        <f>+'E01.001 VAR. QUEJAS Y RECL'!C31</f>
        <v>5</v>
      </c>
      <c r="E6" s="140">
        <f>+'E01.001 VAR. QUEJAS Y RECL'!D31</f>
        <v>0</v>
      </c>
    </row>
    <row r="7" spans="2:5" x14ac:dyDescent="0.2">
      <c r="B7" s="139" t="s">
        <v>113</v>
      </c>
      <c r="C7" s="66">
        <v>10</v>
      </c>
      <c r="D7" s="150">
        <f>+'E01.001 VAR. QUEJAS Y RECL'!C32</f>
        <v>9</v>
      </c>
      <c r="E7" s="140">
        <f>+'E01.001 VAR. QUEJAS Y RECL'!D32</f>
        <v>-0.8</v>
      </c>
    </row>
    <row r="8" spans="2:5" x14ac:dyDescent="0.2">
      <c r="B8" s="139" t="s">
        <v>114</v>
      </c>
      <c r="C8" s="66">
        <v>10</v>
      </c>
      <c r="D8" s="142">
        <f>+'E01.001 VAR. QUEJAS Y RECL'!C33</f>
        <v>13</v>
      </c>
      <c r="E8" s="140">
        <f>+'E01.001 VAR. QUEJAS Y RECL'!D33</f>
        <v>-0.44444444444444442</v>
      </c>
    </row>
    <row r="9" spans="2:5" x14ac:dyDescent="0.2">
      <c r="B9" s="139" t="s">
        <v>115</v>
      </c>
      <c r="C9" s="66">
        <v>10</v>
      </c>
      <c r="D9" s="150">
        <f>+'E01.001 VAR. QUEJAS Y RECL'!C34</f>
        <v>7</v>
      </c>
      <c r="E9" s="140">
        <f>+'E01.001 VAR. QUEJAS Y RECL'!D34</f>
        <v>0.46153846153846156</v>
      </c>
    </row>
    <row r="10" spans="2:5" x14ac:dyDescent="0.2">
      <c r="B10" s="139" t="s">
        <v>116</v>
      </c>
      <c r="C10" s="66">
        <v>10</v>
      </c>
      <c r="D10" s="150">
        <f>+'E01.001 VAR. QUEJAS Y RECL'!C35</f>
        <v>8</v>
      </c>
      <c r="E10" s="140">
        <f>+'E01.001 VAR. QUEJAS Y RECL'!D35</f>
        <v>-0.14285714285714285</v>
      </c>
    </row>
    <row r="11" spans="2:5" x14ac:dyDescent="0.2">
      <c r="B11" s="139" t="s">
        <v>117</v>
      </c>
      <c r="C11" s="66">
        <v>10</v>
      </c>
      <c r="D11" s="150">
        <f>+'E01.001 VAR. QUEJAS Y RECL'!C36</f>
        <v>4</v>
      </c>
      <c r="E11" s="140">
        <f>+'E01.001 VAR. QUEJAS Y RECL'!D36</f>
        <v>0.5</v>
      </c>
    </row>
    <row r="12" spans="2:5" x14ac:dyDescent="0.2">
      <c r="B12" s="139" t="s">
        <v>118</v>
      </c>
      <c r="C12" s="66">
        <v>10</v>
      </c>
      <c r="D12" s="150">
        <f>+'E01.001 VAR. QUEJAS Y RECL'!C37</f>
        <v>8</v>
      </c>
      <c r="E12" s="140">
        <f>+'E01.001 VAR. QUEJAS Y RECL'!D37</f>
        <v>-1</v>
      </c>
    </row>
    <row r="13" spans="2:5" x14ac:dyDescent="0.2">
      <c r="B13" s="139" t="s">
        <v>119</v>
      </c>
      <c r="C13" s="66">
        <v>10</v>
      </c>
      <c r="D13" s="150">
        <f>+'E01.001 VAR. QUEJAS Y RECL'!C38</f>
        <v>5</v>
      </c>
      <c r="E13" s="140">
        <f>+'E01.001 VAR. QUEJAS Y RECL'!D38</f>
        <v>0.375</v>
      </c>
    </row>
    <row r="14" spans="2:5" x14ac:dyDescent="0.2">
      <c r="B14" s="139" t="s">
        <v>120</v>
      </c>
      <c r="C14" s="66">
        <v>10</v>
      </c>
      <c r="D14" s="150">
        <f>+'E01.001 VAR. QUEJAS Y RECL'!C39</f>
        <v>4</v>
      </c>
      <c r="E14" s="140">
        <f>+'E01.001 VAR. QUEJAS Y RECL'!D39</f>
        <v>0.2</v>
      </c>
    </row>
    <row r="15" spans="2:5" x14ac:dyDescent="0.2">
      <c r="B15" s="139" t="s">
        <v>121</v>
      </c>
      <c r="C15" s="66">
        <v>10</v>
      </c>
      <c r="D15" s="150">
        <f>+'E01.001 VAR. QUEJAS Y RECL'!C40</f>
        <v>5</v>
      </c>
      <c r="E15" s="140">
        <f>+'E01.001 VAR. QUEJAS Y RECL'!D40</f>
        <v>-0.25</v>
      </c>
    </row>
    <row r="16" spans="2:5" x14ac:dyDescent="0.2">
      <c r="B16" s="139" t="s">
        <v>122</v>
      </c>
      <c r="C16" s="66">
        <v>10</v>
      </c>
      <c r="D16" s="179">
        <f>+'E01.001 VAR. QUEJAS Y RECL'!C41</f>
        <v>0</v>
      </c>
      <c r="E16" s="140">
        <f>+'E01.001 VAR. QUEJAS Y RECL'!D41</f>
        <v>0</v>
      </c>
    </row>
    <row r="17" spans="2:14" x14ac:dyDescent="0.2">
      <c r="B17" s="75"/>
      <c r="C17" s="76"/>
      <c r="D17" s="77"/>
      <c r="E17" s="78"/>
    </row>
    <row r="21" spans="2:14" x14ac:dyDescent="0.2">
      <c r="C21" s="87"/>
      <c r="N21" s="95"/>
    </row>
    <row r="23" spans="2:14" x14ac:dyDescent="0.2">
      <c r="B23" s="97"/>
      <c r="M23" s="96"/>
    </row>
    <row r="25" spans="2:14" x14ac:dyDescent="0.2">
      <c r="M25" s="95"/>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tabColor theme="7"/>
    <pageSetUpPr fitToPage="1"/>
  </sheetPr>
  <dimension ref="A2:S88"/>
  <sheetViews>
    <sheetView view="pageBreakPreview" topLeftCell="A40" zoomScaleSheetLayoutView="100" workbookViewId="0">
      <selection activeCell="J43" sqref="J43"/>
    </sheetView>
  </sheetViews>
  <sheetFormatPr baseColWidth="10" defaultColWidth="11.42578125" defaultRowHeight="12.75" x14ac:dyDescent="0.2"/>
  <cols>
    <col min="1" max="1" width="19" customWidth="1"/>
    <col min="2" max="2" width="8.28515625" style="67" customWidth="1"/>
    <col min="3" max="3" width="13.85546875" customWidth="1"/>
    <col min="4" max="4" width="10.5703125" customWidth="1"/>
    <col min="5" max="5" width="33.5703125" style="101" customWidth="1"/>
    <col min="6" max="6" width="21.7109375" style="26" customWidth="1"/>
    <col min="7" max="7" width="21.5703125" customWidth="1"/>
    <col min="8" max="8" width="17.7109375" customWidth="1"/>
    <col min="9" max="9" width="17.5703125" customWidth="1"/>
    <col min="10" max="10" width="15.85546875" style="67" customWidth="1"/>
    <col min="11" max="13" width="11.42578125" hidden="1" customWidth="1"/>
  </cols>
  <sheetData>
    <row r="2" spans="1:18" ht="13.5" thickBot="1" x14ac:dyDescent="0.25"/>
    <row r="3" spans="1:18" ht="15" customHeight="1" x14ac:dyDescent="0.2">
      <c r="A3" s="205"/>
      <c r="B3" s="213" t="s">
        <v>66</v>
      </c>
      <c r="C3" s="213"/>
      <c r="D3" s="213"/>
      <c r="E3" s="207" t="s">
        <v>34</v>
      </c>
      <c r="F3" s="208"/>
      <c r="G3" s="208"/>
      <c r="H3" s="209"/>
      <c r="I3" s="20" t="s">
        <v>35</v>
      </c>
      <c r="J3" s="110" t="s">
        <v>40</v>
      </c>
      <c r="K3" s="7"/>
      <c r="L3" s="7"/>
      <c r="M3" s="7"/>
    </row>
    <row r="4" spans="1:18" ht="15" customHeight="1" x14ac:dyDescent="0.2">
      <c r="A4" s="206"/>
      <c r="B4" s="214"/>
      <c r="C4" s="214"/>
      <c r="D4" s="214"/>
      <c r="E4" s="210"/>
      <c r="F4" s="211"/>
      <c r="G4" s="211"/>
      <c r="H4" s="212"/>
      <c r="I4" s="21" t="s">
        <v>36</v>
      </c>
      <c r="J4" s="111" t="s">
        <v>68</v>
      </c>
      <c r="K4" s="7"/>
      <c r="L4" s="7"/>
      <c r="M4" s="7"/>
    </row>
    <row r="5" spans="1:18" ht="15" customHeight="1" x14ac:dyDescent="0.2">
      <c r="A5" s="206"/>
      <c r="B5" s="214"/>
      <c r="C5" s="214"/>
      <c r="D5" s="214"/>
      <c r="E5" s="210"/>
      <c r="F5" s="211"/>
      <c r="G5" s="211"/>
      <c r="H5" s="212"/>
      <c r="I5" s="21" t="s">
        <v>37</v>
      </c>
      <c r="J5" s="112" t="s">
        <v>67</v>
      </c>
      <c r="K5" s="7"/>
      <c r="L5" s="7"/>
      <c r="M5" s="7"/>
    </row>
    <row r="6" spans="1:18" ht="15" customHeight="1" x14ac:dyDescent="0.2">
      <c r="A6" s="206"/>
      <c r="B6" s="214"/>
      <c r="C6" s="214"/>
      <c r="D6" s="214"/>
      <c r="E6" s="210"/>
      <c r="F6" s="211"/>
      <c r="G6" s="211"/>
      <c r="H6" s="212"/>
      <c r="I6" s="22" t="s">
        <v>38</v>
      </c>
      <c r="J6" s="113">
        <v>42440</v>
      </c>
      <c r="K6" s="7"/>
      <c r="L6" s="7"/>
      <c r="M6" s="7"/>
    </row>
    <row r="7" spans="1:18" ht="24.95" customHeight="1" x14ac:dyDescent="0.2">
      <c r="A7" s="264" t="s">
        <v>13</v>
      </c>
      <c r="B7" s="265"/>
      <c r="C7" s="265"/>
      <c r="D7" s="265"/>
      <c r="E7" s="265"/>
      <c r="F7" s="265"/>
      <c r="G7" s="265"/>
      <c r="H7" s="265"/>
      <c r="I7" s="265"/>
      <c r="J7" s="226"/>
    </row>
    <row r="8" spans="1:18" ht="20.100000000000001" customHeight="1" x14ac:dyDescent="0.2">
      <c r="A8" s="227" t="s">
        <v>0</v>
      </c>
      <c r="B8" s="240" t="s">
        <v>40</v>
      </c>
      <c r="C8" s="241"/>
      <c r="D8" s="242"/>
      <c r="E8" s="246" t="s">
        <v>1</v>
      </c>
      <c r="F8" s="186" t="s">
        <v>41</v>
      </c>
      <c r="G8" s="187"/>
      <c r="H8" s="188"/>
      <c r="I8" s="10" t="s">
        <v>2</v>
      </c>
      <c r="J8" s="11" t="s">
        <v>17</v>
      </c>
    </row>
    <row r="9" spans="1:18" ht="24" customHeight="1" x14ac:dyDescent="0.2">
      <c r="A9" s="228"/>
      <c r="B9" s="243"/>
      <c r="C9" s="244"/>
      <c r="D9" s="245"/>
      <c r="E9" s="247"/>
      <c r="F9" s="189"/>
      <c r="G9" s="190"/>
      <c r="H9" s="191"/>
      <c r="I9" s="12" t="s">
        <v>20</v>
      </c>
      <c r="J9" s="13" t="s">
        <v>18</v>
      </c>
    </row>
    <row r="10" spans="1:18" x14ac:dyDescent="0.2">
      <c r="A10" s="192"/>
      <c r="B10" s="193"/>
      <c r="C10" s="193"/>
      <c r="D10" s="193"/>
      <c r="E10" s="193"/>
      <c r="F10" s="193"/>
      <c r="G10" s="193"/>
      <c r="H10" s="193"/>
      <c r="I10" s="193"/>
      <c r="J10" s="194"/>
    </row>
    <row r="11" spans="1:18" ht="115.5" customHeight="1" x14ac:dyDescent="0.2">
      <c r="A11" s="4" t="s">
        <v>3</v>
      </c>
      <c r="B11" s="197" t="s">
        <v>42</v>
      </c>
      <c r="C11" s="198"/>
      <c r="D11" s="198"/>
      <c r="E11" s="198"/>
      <c r="F11" s="201"/>
      <c r="G11" s="37" t="s">
        <v>4</v>
      </c>
      <c r="H11" s="197" t="s">
        <v>43</v>
      </c>
      <c r="I11" s="198"/>
      <c r="J11" s="199"/>
    </row>
    <row r="12" spans="1:18" ht="106.5" customHeight="1" x14ac:dyDescent="0.2">
      <c r="A12" s="4" t="s">
        <v>5</v>
      </c>
      <c r="B12" s="197" t="s">
        <v>44</v>
      </c>
      <c r="C12" s="198"/>
      <c r="D12" s="198"/>
      <c r="E12" s="198"/>
      <c r="F12" s="201"/>
      <c r="G12" s="37" t="s">
        <v>6</v>
      </c>
      <c r="H12" s="256" t="s">
        <v>45</v>
      </c>
      <c r="I12" s="257"/>
      <c r="J12" s="258"/>
      <c r="O12" s="18"/>
    </row>
    <row r="13" spans="1:18" ht="172.5" customHeight="1" x14ac:dyDescent="0.2">
      <c r="A13" s="4" t="s">
        <v>7</v>
      </c>
      <c r="B13" s="197" t="s">
        <v>46</v>
      </c>
      <c r="C13" s="198"/>
      <c r="D13" s="198"/>
      <c r="E13" s="198"/>
      <c r="F13" s="201"/>
      <c r="G13" s="37" t="s">
        <v>8</v>
      </c>
      <c r="H13" s="197" t="s">
        <v>47</v>
      </c>
      <c r="I13" s="198"/>
      <c r="J13" s="199"/>
    </row>
    <row r="14" spans="1:18" ht="25.5" x14ac:dyDescent="0.2">
      <c r="A14" s="4" t="s">
        <v>9</v>
      </c>
      <c r="B14" s="197" t="s">
        <v>48</v>
      </c>
      <c r="C14" s="198"/>
      <c r="D14" s="198"/>
      <c r="E14" s="198"/>
      <c r="F14" s="201"/>
      <c r="G14" s="37" t="s">
        <v>10</v>
      </c>
      <c r="H14" s="197" t="s">
        <v>49</v>
      </c>
      <c r="I14" s="198"/>
      <c r="J14" s="199"/>
    </row>
    <row r="15" spans="1:18" ht="38.25" customHeight="1" x14ac:dyDescent="0.2">
      <c r="A15" s="4" t="s">
        <v>11</v>
      </c>
      <c r="B15" s="197" t="s">
        <v>80</v>
      </c>
      <c r="C15" s="198"/>
      <c r="D15" s="198"/>
      <c r="E15" s="198"/>
      <c r="F15" s="201"/>
      <c r="G15" s="37" t="s">
        <v>12</v>
      </c>
      <c r="H15" s="220" t="s">
        <v>80</v>
      </c>
      <c r="I15" s="220"/>
      <c r="J15" s="220"/>
      <c r="N15" s="9"/>
    </row>
    <row r="16" spans="1:18" ht="41.25" customHeight="1" thickBot="1" x14ac:dyDescent="0.25">
      <c r="A16" s="28" t="s">
        <v>29</v>
      </c>
      <c r="B16" s="261">
        <v>0.8</v>
      </c>
      <c r="C16" s="262"/>
      <c r="D16" s="263"/>
      <c r="E16" s="29" t="s">
        <v>14</v>
      </c>
      <c r="F16" s="48">
        <v>100</v>
      </c>
      <c r="G16" s="29" t="s">
        <v>19</v>
      </c>
      <c r="H16" s="62" t="s">
        <v>89</v>
      </c>
      <c r="I16" s="63" t="s">
        <v>90</v>
      </c>
      <c r="J16" s="64" t="s">
        <v>91</v>
      </c>
      <c r="P16" s="3"/>
      <c r="Q16" s="3"/>
      <c r="R16" s="3"/>
    </row>
    <row r="17" spans="1:18" ht="41.25" customHeight="1" thickBot="1" x14ac:dyDescent="0.25">
      <c r="A17" s="53"/>
      <c r="B17" s="89"/>
      <c r="C17" s="90"/>
      <c r="D17" s="90"/>
      <c r="E17" s="56"/>
      <c r="F17" s="91"/>
      <c r="G17" s="56"/>
      <c r="H17" s="92"/>
      <c r="I17" s="93"/>
      <c r="J17" s="94"/>
      <c r="P17" s="3"/>
      <c r="Q17" s="3"/>
      <c r="R17" s="3"/>
    </row>
    <row r="18" spans="1:18" ht="13.5" thickBot="1" x14ac:dyDescent="0.25">
      <c r="A18" s="221"/>
      <c r="B18" s="222"/>
      <c r="C18" s="222"/>
      <c r="D18" s="222"/>
      <c r="E18" s="222"/>
      <c r="F18" s="222"/>
      <c r="G18" s="222"/>
      <c r="H18" s="222"/>
      <c r="I18" s="222"/>
      <c r="J18" s="223"/>
    </row>
    <row r="19" spans="1:18" ht="15" customHeight="1" x14ac:dyDescent="0.2">
      <c r="A19" s="205"/>
      <c r="B19" s="213" t="s">
        <v>66</v>
      </c>
      <c r="C19" s="213"/>
      <c r="D19" s="213"/>
      <c r="E19" s="207" t="s">
        <v>34</v>
      </c>
      <c r="F19" s="208"/>
      <c r="G19" s="208"/>
      <c r="H19" s="209"/>
      <c r="I19" s="20" t="s">
        <v>35</v>
      </c>
      <c r="J19" s="110" t="s">
        <v>40</v>
      </c>
      <c r="K19" s="7"/>
      <c r="L19" s="7"/>
      <c r="M19" s="7"/>
    </row>
    <row r="20" spans="1:18" ht="15" customHeight="1" x14ac:dyDescent="0.2">
      <c r="A20" s="206"/>
      <c r="B20" s="214"/>
      <c r="C20" s="214"/>
      <c r="D20" s="214"/>
      <c r="E20" s="210"/>
      <c r="F20" s="211"/>
      <c r="G20" s="211"/>
      <c r="H20" s="212"/>
      <c r="I20" s="21" t="s">
        <v>36</v>
      </c>
      <c r="J20" s="111" t="s">
        <v>71</v>
      </c>
      <c r="K20" s="7"/>
      <c r="L20" s="7"/>
      <c r="M20" s="7"/>
    </row>
    <row r="21" spans="1:18" ht="15" customHeight="1" x14ac:dyDescent="0.2">
      <c r="A21" s="206"/>
      <c r="B21" s="214"/>
      <c r="C21" s="214"/>
      <c r="D21" s="214"/>
      <c r="E21" s="210"/>
      <c r="F21" s="211"/>
      <c r="G21" s="211"/>
      <c r="H21" s="212"/>
      <c r="I21" s="21" t="s">
        <v>37</v>
      </c>
      <c r="J21" s="112" t="s">
        <v>67</v>
      </c>
      <c r="K21" s="7"/>
      <c r="L21" s="7"/>
      <c r="M21" s="7"/>
    </row>
    <row r="22" spans="1:18" ht="15" customHeight="1" thickBot="1" x14ac:dyDescent="0.25">
      <c r="A22" s="206"/>
      <c r="B22" s="214"/>
      <c r="C22" s="214"/>
      <c r="D22" s="214"/>
      <c r="E22" s="210"/>
      <c r="F22" s="211"/>
      <c r="G22" s="211"/>
      <c r="H22" s="212"/>
      <c r="I22" s="22" t="s">
        <v>38</v>
      </c>
      <c r="J22" s="113">
        <v>41229</v>
      </c>
      <c r="K22" s="7"/>
      <c r="L22" s="7"/>
      <c r="M22" s="7"/>
    </row>
    <row r="23" spans="1:18" ht="24.95" customHeight="1" x14ac:dyDescent="0.2">
      <c r="A23" s="266" t="s">
        <v>64</v>
      </c>
      <c r="B23" s="267"/>
      <c r="C23" s="267"/>
      <c r="D23" s="267"/>
      <c r="E23" s="267"/>
      <c r="F23" s="267"/>
      <c r="G23" s="267"/>
      <c r="H23" s="267"/>
      <c r="I23" s="267"/>
      <c r="J23" s="268"/>
      <c r="L23" s="8"/>
    </row>
    <row r="24" spans="1:18" ht="34.5" customHeight="1" x14ac:dyDescent="0.2">
      <c r="A24" s="42" t="s">
        <v>15</v>
      </c>
      <c r="B24" s="14" t="s">
        <v>14</v>
      </c>
      <c r="C24" s="14" t="s">
        <v>21</v>
      </c>
      <c r="D24" s="43" t="s">
        <v>23</v>
      </c>
      <c r="E24" s="43" t="s">
        <v>24</v>
      </c>
      <c r="F24" s="247" t="s">
        <v>25</v>
      </c>
      <c r="G24" s="269"/>
      <c r="H24" s="43" t="s">
        <v>26</v>
      </c>
      <c r="I24" s="43" t="s">
        <v>16</v>
      </c>
      <c r="J24" s="1" t="s">
        <v>27</v>
      </c>
      <c r="L24" s="8"/>
    </row>
    <row r="25" spans="1:18" ht="63.75" hidden="1" x14ac:dyDescent="0.2">
      <c r="A25" s="15">
        <v>41670</v>
      </c>
      <c r="B25" s="83">
        <f>+F16</f>
        <v>100</v>
      </c>
      <c r="C25" s="19">
        <f>95.17/100</f>
        <v>0.95169999999999999</v>
      </c>
      <c r="D25" s="5">
        <f>+(C25/B25)*100</f>
        <v>0.95169999999999999</v>
      </c>
      <c r="E25" s="45" t="s">
        <v>93</v>
      </c>
      <c r="F25" s="259" t="s">
        <v>92</v>
      </c>
      <c r="G25" s="260"/>
      <c r="H25" s="44" t="s">
        <v>52</v>
      </c>
      <c r="I25" s="15">
        <v>41670</v>
      </c>
      <c r="J25" s="114" t="s">
        <v>22</v>
      </c>
    </row>
    <row r="26" spans="1:18" ht="76.5" hidden="1" customHeight="1" x14ac:dyDescent="0.2">
      <c r="A26" s="15">
        <v>41698</v>
      </c>
      <c r="B26" s="83">
        <f>+F16</f>
        <v>100</v>
      </c>
      <c r="C26" s="19">
        <f>97.43/100</f>
        <v>0.97430000000000005</v>
      </c>
      <c r="D26" s="5">
        <f>+(C26/B26)*100</f>
        <v>0.97429999999999994</v>
      </c>
      <c r="E26" s="45" t="s">
        <v>94</v>
      </c>
      <c r="F26" s="259" t="s">
        <v>92</v>
      </c>
      <c r="G26" s="260"/>
      <c r="H26" s="44" t="s">
        <v>52</v>
      </c>
      <c r="I26" s="15">
        <v>41698</v>
      </c>
      <c r="J26" s="114" t="s">
        <v>22</v>
      </c>
    </row>
    <row r="27" spans="1:18" ht="91.5" hidden="1" customHeight="1" x14ac:dyDescent="0.2">
      <c r="A27" s="15">
        <v>41728</v>
      </c>
      <c r="B27" s="83">
        <f>+F16</f>
        <v>100</v>
      </c>
      <c r="C27" s="19">
        <f>93.28/100</f>
        <v>0.93279999999999996</v>
      </c>
      <c r="D27" s="5">
        <f>+(C27/B27)*100</f>
        <v>0.93279999999999996</v>
      </c>
      <c r="E27" s="45" t="s">
        <v>95</v>
      </c>
      <c r="F27" s="259" t="s">
        <v>92</v>
      </c>
      <c r="G27" s="260"/>
      <c r="H27" s="44" t="s">
        <v>52</v>
      </c>
      <c r="I27" s="15">
        <v>41728</v>
      </c>
      <c r="J27" s="114" t="s">
        <v>22</v>
      </c>
    </row>
    <row r="28" spans="1:18" ht="129" hidden="1" customHeight="1" x14ac:dyDescent="0.2">
      <c r="A28" s="61" t="s">
        <v>88</v>
      </c>
      <c r="B28" s="83">
        <f>+F16</f>
        <v>100</v>
      </c>
      <c r="C28" s="19">
        <f>97.29/100</f>
        <v>0.9729000000000001</v>
      </c>
      <c r="D28" s="5">
        <f>+(C28/B28)*100</f>
        <v>0.9729000000000001</v>
      </c>
      <c r="E28" s="45" t="s">
        <v>96</v>
      </c>
      <c r="F28" s="259" t="s">
        <v>92</v>
      </c>
      <c r="G28" s="260"/>
      <c r="H28" s="44" t="s">
        <v>52</v>
      </c>
      <c r="I28" s="61" t="s">
        <v>88</v>
      </c>
      <c r="J28" s="114" t="s">
        <v>22</v>
      </c>
    </row>
    <row r="29" spans="1:18" ht="78" hidden="1" customHeight="1" x14ac:dyDescent="0.2">
      <c r="A29" s="15">
        <v>41790</v>
      </c>
      <c r="B29" s="83">
        <f>+B28</f>
        <v>100</v>
      </c>
      <c r="C29" s="19">
        <f>93.27/100</f>
        <v>0.93269999999999997</v>
      </c>
      <c r="D29" s="5">
        <f>+(C29/B30)*100</f>
        <v>0.93269999999999997</v>
      </c>
      <c r="E29" s="45" t="s">
        <v>97</v>
      </c>
      <c r="F29" s="259" t="s">
        <v>92</v>
      </c>
      <c r="G29" s="260"/>
      <c r="H29" s="44" t="s">
        <v>52</v>
      </c>
      <c r="I29" s="15">
        <v>41790</v>
      </c>
      <c r="J29" s="114" t="s">
        <v>22</v>
      </c>
    </row>
    <row r="30" spans="1:18" ht="78" hidden="1" customHeight="1" x14ac:dyDescent="0.2">
      <c r="A30" s="15">
        <v>41820</v>
      </c>
      <c r="B30" s="83">
        <f>+B25</f>
        <v>100</v>
      </c>
      <c r="C30" s="19">
        <f>95.91/100</f>
        <v>0.95909999999999995</v>
      </c>
      <c r="D30" s="5">
        <f>+(C30/B30)*100</f>
        <v>0.95909999999999984</v>
      </c>
      <c r="E30" s="45" t="s">
        <v>93</v>
      </c>
      <c r="F30" s="259" t="s">
        <v>92</v>
      </c>
      <c r="G30" s="260"/>
      <c r="H30" s="44" t="s">
        <v>52</v>
      </c>
      <c r="I30" s="15">
        <v>41820</v>
      </c>
      <c r="J30" s="114" t="s">
        <v>22</v>
      </c>
    </row>
    <row r="31" spans="1:18" ht="76.5" hidden="1" x14ac:dyDescent="0.2">
      <c r="A31" s="15">
        <v>41851</v>
      </c>
      <c r="B31" s="83">
        <f>+B30</f>
        <v>100</v>
      </c>
      <c r="C31" s="19">
        <f>88.85/100</f>
        <v>0.88849999999999996</v>
      </c>
      <c r="D31" s="5">
        <f>+(C31/B31)*100</f>
        <v>0.88849999999999985</v>
      </c>
      <c r="E31" s="45" t="s">
        <v>97</v>
      </c>
      <c r="F31" s="259" t="s">
        <v>92</v>
      </c>
      <c r="G31" s="260"/>
      <c r="H31" s="44" t="s">
        <v>52</v>
      </c>
      <c r="I31" s="15">
        <v>41851</v>
      </c>
      <c r="J31" s="114" t="s">
        <v>22</v>
      </c>
    </row>
    <row r="32" spans="1:18" ht="199.5" customHeight="1" x14ac:dyDescent="0.2">
      <c r="A32" s="152">
        <v>44957</v>
      </c>
      <c r="B32" s="84">
        <v>100</v>
      </c>
      <c r="C32" s="72">
        <v>0.90149999999999997</v>
      </c>
      <c r="D32" s="65">
        <v>0.90149999999999997</v>
      </c>
      <c r="E32" s="160" t="s">
        <v>140</v>
      </c>
      <c r="F32" s="252" t="s">
        <v>141</v>
      </c>
      <c r="G32" s="252"/>
      <c r="H32" s="161" t="s">
        <v>52</v>
      </c>
      <c r="I32" s="152">
        <v>44957</v>
      </c>
      <c r="J32" s="163" t="s">
        <v>22</v>
      </c>
    </row>
    <row r="33" spans="1:19" ht="147" customHeight="1" x14ac:dyDescent="0.2">
      <c r="A33" s="152">
        <v>44985</v>
      </c>
      <c r="B33" s="84">
        <v>100</v>
      </c>
      <c r="C33" s="72">
        <v>0.93669999999999998</v>
      </c>
      <c r="D33" s="65">
        <v>0.93669999999999998</v>
      </c>
      <c r="E33" s="160" t="s">
        <v>145</v>
      </c>
      <c r="F33" s="252" t="s">
        <v>141</v>
      </c>
      <c r="G33" s="252"/>
      <c r="H33" s="161" t="s">
        <v>52</v>
      </c>
      <c r="I33" s="152">
        <f>+A33</f>
        <v>44985</v>
      </c>
      <c r="J33" s="163" t="s">
        <v>22</v>
      </c>
    </row>
    <row r="34" spans="1:19" ht="121.5" customHeight="1" x14ac:dyDescent="0.2">
      <c r="A34" s="152">
        <v>45016</v>
      </c>
      <c r="B34" s="84">
        <v>100</v>
      </c>
      <c r="C34" s="101">
        <v>0.96260000000000001</v>
      </c>
      <c r="D34" s="65">
        <v>0.96260000000000001</v>
      </c>
      <c r="E34" s="160" t="s">
        <v>147</v>
      </c>
      <c r="F34" s="252" t="s">
        <v>141</v>
      </c>
      <c r="G34" s="252"/>
      <c r="H34" s="161" t="s">
        <v>52</v>
      </c>
      <c r="I34" s="152">
        <f>+A34</f>
        <v>45016</v>
      </c>
      <c r="J34" s="163" t="s">
        <v>22</v>
      </c>
    </row>
    <row r="35" spans="1:19" ht="118.5" customHeight="1" x14ac:dyDescent="0.2">
      <c r="A35" s="152">
        <v>45046</v>
      </c>
      <c r="B35" s="84">
        <v>100</v>
      </c>
      <c r="C35" s="101">
        <v>0.95069999999999999</v>
      </c>
      <c r="D35" s="65">
        <v>0.95069999999999999</v>
      </c>
      <c r="E35" s="160" t="s">
        <v>149</v>
      </c>
      <c r="F35" s="252" t="s">
        <v>141</v>
      </c>
      <c r="G35" s="252"/>
      <c r="H35" s="161" t="s">
        <v>52</v>
      </c>
      <c r="I35" s="152">
        <f>+A35</f>
        <v>45046</v>
      </c>
      <c r="J35" s="163" t="s">
        <v>22</v>
      </c>
    </row>
    <row r="36" spans="1:19" ht="120" customHeight="1" x14ac:dyDescent="0.2">
      <c r="A36" s="152">
        <v>45077</v>
      </c>
      <c r="B36" s="84">
        <v>100</v>
      </c>
      <c r="C36" s="72">
        <v>0.95469999999999999</v>
      </c>
      <c r="D36" s="65">
        <v>0.95469999999999999</v>
      </c>
      <c r="E36" s="160" t="s">
        <v>150</v>
      </c>
      <c r="F36" s="252" t="s">
        <v>141</v>
      </c>
      <c r="G36" s="252"/>
      <c r="H36" s="161" t="s">
        <v>52</v>
      </c>
      <c r="I36" s="152">
        <f>+A36</f>
        <v>45077</v>
      </c>
      <c r="J36" s="163" t="s">
        <v>22</v>
      </c>
    </row>
    <row r="37" spans="1:19" ht="114.75" hidden="1" customHeight="1" x14ac:dyDescent="0.2">
      <c r="A37" s="152"/>
      <c r="B37" s="84"/>
      <c r="C37" s="99"/>
      <c r="D37" s="65"/>
      <c r="E37" s="160"/>
      <c r="F37" s="252"/>
      <c r="G37" s="252"/>
      <c r="H37" s="161"/>
      <c r="I37" s="152"/>
      <c r="J37" s="163"/>
    </row>
    <row r="38" spans="1:19" ht="143.25" customHeight="1" x14ac:dyDescent="0.2">
      <c r="A38" s="152">
        <v>45107</v>
      </c>
      <c r="B38" s="84">
        <v>100</v>
      </c>
      <c r="C38" s="180">
        <v>0.96089999999999998</v>
      </c>
      <c r="D38" s="65">
        <v>0.96089999999999998</v>
      </c>
      <c r="E38" s="160" t="s">
        <v>154</v>
      </c>
      <c r="F38" s="252" t="s">
        <v>141</v>
      </c>
      <c r="G38" s="252"/>
      <c r="H38" s="161" t="s">
        <v>52</v>
      </c>
      <c r="I38" s="152">
        <f>+A38</f>
        <v>45107</v>
      </c>
      <c r="J38" s="163" t="s">
        <v>22</v>
      </c>
    </row>
    <row r="39" spans="1:19" ht="112.5" customHeight="1" x14ac:dyDescent="0.2">
      <c r="A39" s="152">
        <v>45138</v>
      </c>
      <c r="B39" s="84">
        <v>100</v>
      </c>
      <c r="C39" s="100">
        <v>0.97299999999999998</v>
      </c>
      <c r="D39" s="65">
        <v>0.97299999999999998</v>
      </c>
      <c r="E39" s="160" t="s">
        <v>155</v>
      </c>
      <c r="F39" s="252" t="s">
        <v>141</v>
      </c>
      <c r="G39" s="252"/>
      <c r="H39" s="161" t="s">
        <v>52</v>
      </c>
      <c r="I39" s="152">
        <f>+A39</f>
        <v>45138</v>
      </c>
      <c r="J39" s="163" t="s">
        <v>22</v>
      </c>
    </row>
    <row r="40" spans="1:19" ht="102" customHeight="1" x14ac:dyDescent="0.2">
      <c r="A40" s="152">
        <v>45169</v>
      </c>
      <c r="B40" s="84">
        <v>100</v>
      </c>
      <c r="C40" s="100">
        <v>0.98299999999999998</v>
      </c>
      <c r="D40" s="65">
        <v>0.98299999999999998</v>
      </c>
      <c r="E40" s="160" t="s">
        <v>156</v>
      </c>
      <c r="F40" s="252" t="s">
        <v>141</v>
      </c>
      <c r="G40" s="252"/>
      <c r="H40" s="161" t="s">
        <v>52</v>
      </c>
      <c r="I40" s="152">
        <f>+A40</f>
        <v>45169</v>
      </c>
      <c r="J40" s="163" t="s">
        <v>22</v>
      </c>
    </row>
    <row r="41" spans="1:19" ht="136.5" customHeight="1" x14ac:dyDescent="0.2">
      <c r="A41" s="152">
        <v>45199</v>
      </c>
      <c r="B41" s="84">
        <v>100</v>
      </c>
      <c r="C41" s="100">
        <v>0.9768</v>
      </c>
      <c r="D41" s="65">
        <v>0.9768</v>
      </c>
      <c r="E41" s="160" t="s">
        <v>156</v>
      </c>
      <c r="F41" s="252" t="s">
        <v>141</v>
      </c>
      <c r="G41" s="252"/>
      <c r="H41" s="161" t="s">
        <v>52</v>
      </c>
      <c r="I41" s="162">
        <f>+A41</f>
        <v>45199</v>
      </c>
      <c r="J41" s="163" t="s">
        <v>22</v>
      </c>
      <c r="Q41" s="87"/>
    </row>
    <row r="42" spans="1:19" ht="134.25" customHeight="1" x14ac:dyDescent="0.2">
      <c r="A42" s="152">
        <v>45230</v>
      </c>
      <c r="B42" s="84">
        <v>100</v>
      </c>
      <c r="C42" s="100">
        <v>0.98380000000000001</v>
      </c>
      <c r="D42" s="65">
        <v>0.98380000000000001</v>
      </c>
      <c r="E42" s="160" t="s">
        <v>156</v>
      </c>
      <c r="F42" s="252" t="s">
        <v>141</v>
      </c>
      <c r="G42" s="252"/>
      <c r="H42" s="161" t="s">
        <v>52</v>
      </c>
      <c r="I42" s="162">
        <f>+A42</f>
        <v>45230</v>
      </c>
      <c r="J42" s="163" t="s">
        <v>22</v>
      </c>
    </row>
    <row r="43" spans="1:19" ht="111" customHeight="1" x14ac:dyDescent="0.2">
      <c r="A43" s="152">
        <v>45260</v>
      </c>
      <c r="B43" s="84">
        <v>100</v>
      </c>
      <c r="C43" s="100">
        <v>0.98380000000000001</v>
      </c>
      <c r="D43" s="65">
        <v>0.97929999999999995</v>
      </c>
      <c r="E43" s="160" t="s">
        <v>162</v>
      </c>
      <c r="F43" s="252" t="s">
        <v>141</v>
      </c>
      <c r="G43" s="252"/>
      <c r="H43" s="161" t="s">
        <v>52</v>
      </c>
      <c r="I43" s="162">
        <f>+A43</f>
        <v>45260</v>
      </c>
      <c r="J43" s="163" t="s">
        <v>22</v>
      </c>
    </row>
    <row r="44" spans="1:19" ht="15" x14ac:dyDescent="0.2">
      <c r="A44" s="152"/>
      <c r="B44" s="84"/>
      <c r="C44" s="99"/>
      <c r="D44" s="5"/>
      <c r="E44" s="160"/>
      <c r="F44" s="252"/>
      <c r="G44" s="252"/>
      <c r="H44" s="161"/>
      <c r="I44" s="162"/>
      <c r="J44" s="163"/>
      <c r="S44" s="17"/>
    </row>
    <row r="45" spans="1:19" x14ac:dyDescent="0.2">
      <c r="S45" s="17"/>
    </row>
    <row r="46" spans="1:19" x14ac:dyDescent="0.2">
      <c r="S46" s="17"/>
    </row>
    <row r="81" spans="1:9" x14ac:dyDescent="0.2">
      <c r="A81" s="253"/>
      <c r="B81" s="253"/>
      <c r="C81" s="70"/>
      <c r="D81" s="71"/>
      <c r="E81" s="253"/>
      <c r="F81" s="253"/>
      <c r="G81" s="69"/>
      <c r="H81" s="69"/>
      <c r="I81" s="69"/>
    </row>
    <row r="82" spans="1:9" x14ac:dyDescent="0.2">
      <c r="C82" s="67"/>
      <c r="D82" s="67"/>
      <c r="F82" s="101"/>
      <c r="I82" s="67"/>
    </row>
    <row r="83" spans="1:9" x14ac:dyDescent="0.2">
      <c r="A83" s="255"/>
      <c r="B83" s="255"/>
      <c r="C83" s="67"/>
      <c r="D83" s="67"/>
      <c r="E83" s="233"/>
      <c r="F83" s="233"/>
      <c r="G83" s="23"/>
      <c r="I83" s="67"/>
    </row>
    <row r="84" spans="1:9" x14ac:dyDescent="0.2">
      <c r="A84" s="255"/>
      <c r="B84" s="255"/>
      <c r="C84" s="67"/>
      <c r="D84" s="67"/>
      <c r="E84" s="254"/>
      <c r="F84" s="233"/>
      <c r="G84" s="23"/>
      <c r="H84" s="23"/>
      <c r="I84" s="68"/>
    </row>
    <row r="85" spans="1:9" x14ac:dyDescent="0.2">
      <c r="A85" s="23"/>
      <c r="C85" s="67"/>
      <c r="D85" s="67"/>
      <c r="E85" s="254"/>
      <c r="F85" s="233"/>
      <c r="G85" s="23"/>
      <c r="H85" s="23"/>
      <c r="I85" s="67"/>
    </row>
    <row r="86" spans="1:9" x14ac:dyDescent="0.2">
      <c r="C86" s="67"/>
      <c r="D86" s="67"/>
      <c r="E86" s="254"/>
      <c r="F86" s="254"/>
      <c r="G86" s="23"/>
      <c r="H86" s="23"/>
      <c r="I86" s="67"/>
    </row>
    <row r="87" spans="1:9" x14ac:dyDescent="0.2">
      <c r="A87" s="255"/>
      <c r="B87" s="255"/>
      <c r="C87" s="67"/>
      <c r="D87" s="67"/>
      <c r="E87" s="254"/>
      <c r="F87" s="254"/>
      <c r="G87" s="23"/>
      <c r="H87" s="23"/>
      <c r="I87" s="67"/>
    </row>
    <row r="88" spans="1:9" x14ac:dyDescent="0.2">
      <c r="C88" s="67"/>
      <c r="D88" s="67"/>
      <c r="E88" s="254"/>
      <c r="F88" s="254"/>
      <c r="G88" s="23"/>
      <c r="H88" s="23"/>
      <c r="I88" s="67"/>
    </row>
  </sheetData>
  <mergeCells count="57">
    <mergeCell ref="F36:G36"/>
    <mergeCell ref="F32:G32"/>
    <mergeCell ref="F35:G35"/>
    <mergeCell ref="F38:G38"/>
    <mergeCell ref="F26:G26"/>
    <mergeCell ref="F27:G27"/>
    <mergeCell ref="F28:G28"/>
    <mergeCell ref="F33:G33"/>
    <mergeCell ref="F34:G34"/>
    <mergeCell ref="H13:J13"/>
    <mergeCell ref="E19:H22"/>
    <mergeCell ref="A23:J23"/>
    <mergeCell ref="F24:G24"/>
    <mergeCell ref="B19:D22"/>
    <mergeCell ref="A18:J18"/>
    <mergeCell ref="A19:A22"/>
    <mergeCell ref="A3:A6"/>
    <mergeCell ref="B3:D6"/>
    <mergeCell ref="E3:H6"/>
    <mergeCell ref="A7:J7"/>
    <mergeCell ref="A8:A9"/>
    <mergeCell ref="B8:D9"/>
    <mergeCell ref="E8:E9"/>
    <mergeCell ref="F8:H9"/>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E87:F87"/>
    <mergeCell ref="E88:F88"/>
    <mergeCell ref="A83:B83"/>
    <mergeCell ref="A84:B84"/>
    <mergeCell ref="A87:B87"/>
    <mergeCell ref="E83:F83"/>
    <mergeCell ref="E84:F84"/>
    <mergeCell ref="E85:F85"/>
    <mergeCell ref="E86:F86"/>
    <mergeCell ref="F39:G39"/>
    <mergeCell ref="F40:G40"/>
    <mergeCell ref="A81:B81"/>
    <mergeCell ref="E81:F81"/>
    <mergeCell ref="F41:G41"/>
    <mergeCell ref="F42:G42"/>
    <mergeCell ref="F43:G43"/>
    <mergeCell ref="F44:G44"/>
  </mergeCells>
  <dataValidations count="3">
    <dataValidation type="list" allowBlank="1" showInputMessage="1" showErrorMessage="1" errorTitle="Seleccione un valor de la lista" sqref="J9" xr:uid="{00000000-0002-0000-0200-000000000000}">
      <formula1>$L$3:$L$4</formula1>
    </dataValidation>
    <dataValidation type="list" allowBlank="1" showInputMessage="1" showErrorMessage="1" errorTitle="Seleccione un valor de la lista" sqref="J8" xr:uid="{00000000-0002-0000-0200-000001000000}">
      <formula1>$K$3:$K$5</formula1>
    </dataValidation>
    <dataValidation type="list" allowBlank="1" showInputMessage="1" showErrorMessage="1" sqref="J25:J44" xr:uid="{00000000-0002-0000-0200-000002000000}">
      <formula1>$S$44:$S$46</formula1>
    </dataValidation>
  </dataValidations>
  <pageMargins left="0.23622047244094491" right="0.23622047244094491" top="0.59055118110236227" bottom="0.87" header="0.19685039370078741" footer="0.19685039370078741"/>
  <pageSetup paperSize="119" scale="90"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H27"/>
  <sheetViews>
    <sheetView workbookViewId="0">
      <selection activeCell="F32" sqref="F32"/>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32" t="s">
        <v>19</v>
      </c>
      <c r="C4" s="133" t="s">
        <v>89</v>
      </c>
      <c r="D4" s="134" t="s">
        <v>90</v>
      </c>
      <c r="E4" s="135" t="s">
        <v>91</v>
      </c>
    </row>
    <row r="5" spans="2:8" x14ac:dyDescent="0.2">
      <c r="B5" s="42" t="s">
        <v>15</v>
      </c>
      <c r="C5" s="14" t="s">
        <v>14</v>
      </c>
      <c r="D5" s="14" t="s">
        <v>21</v>
      </c>
      <c r="E5" s="136" t="s">
        <v>23</v>
      </c>
    </row>
    <row r="6" spans="2:8" x14ac:dyDescent="0.2">
      <c r="B6" s="61" t="s">
        <v>111</v>
      </c>
      <c r="C6" s="84">
        <v>100</v>
      </c>
      <c r="D6" s="108">
        <f>+'E01.002 EFECT RTA'!C32</f>
        <v>0.90149999999999997</v>
      </c>
      <c r="E6" s="137">
        <f>+'E01.002 EFECT RTA'!D32</f>
        <v>0.90149999999999997</v>
      </c>
      <c r="G6" s="97"/>
    </row>
    <row r="7" spans="2:8" x14ac:dyDescent="0.2">
      <c r="B7" s="61" t="s">
        <v>112</v>
      </c>
      <c r="C7" s="84">
        <v>100</v>
      </c>
      <c r="D7" s="108">
        <f>+'E01.002 EFECT RTA'!C33</f>
        <v>0.93669999999999998</v>
      </c>
      <c r="E7" s="137">
        <f>+'E01.002 EFECT RTA'!D33</f>
        <v>0.93669999999999998</v>
      </c>
    </row>
    <row r="8" spans="2:8" x14ac:dyDescent="0.2">
      <c r="B8" s="61" t="s">
        <v>113</v>
      </c>
      <c r="C8" s="84">
        <v>100</v>
      </c>
      <c r="D8" s="108">
        <f>+'E01.002 EFECT RTA'!C34</f>
        <v>0.96260000000000001</v>
      </c>
      <c r="E8" s="137">
        <f>+'E01.002 EFECT RTA'!D34</f>
        <v>0.96260000000000001</v>
      </c>
    </row>
    <row r="9" spans="2:8" x14ac:dyDescent="0.2">
      <c r="B9" s="61" t="s">
        <v>114</v>
      </c>
      <c r="C9" s="84">
        <v>100</v>
      </c>
      <c r="D9" s="108">
        <f>+'E01.002 EFECT RTA'!C35</f>
        <v>0.95069999999999999</v>
      </c>
      <c r="E9" s="137">
        <f>+'E01.002 EFECT RTA'!D35</f>
        <v>0.95069999999999999</v>
      </c>
      <c r="G9" s="98"/>
      <c r="H9" s="95"/>
    </row>
    <row r="10" spans="2:8" x14ac:dyDescent="0.2">
      <c r="B10" s="61" t="s">
        <v>115</v>
      </c>
      <c r="C10" s="84">
        <v>100</v>
      </c>
      <c r="D10" s="108">
        <f>+'E01.002 EFECT RTA'!C36</f>
        <v>0.95469999999999999</v>
      </c>
      <c r="E10" s="137">
        <f>+'E01.002 EFECT RTA'!D36</f>
        <v>0.95469999999999999</v>
      </c>
    </row>
    <row r="11" spans="2:8" x14ac:dyDescent="0.2">
      <c r="B11" s="61" t="s">
        <v>116</v>
      </c>
      <c r="C11" s="84">
        <v>100</v>
      </c>
      <c r="D11" s="108">
        <f>+'E01.002 EFECT RTA'!D38</f>
        <v>0.96089999999999998</v>
      </c>
      <c r="E11" s="137">
        <f>+'E01.002 EFECT RTA'!D38</f>
        <v>0.96089999999999998</v>
      </c>
    </row>
    <row r="12" spans="2:8" x14ac:dyDescent="0.2">
      <c r="B12" s="61" t="s">
        <v>117</v>
      </c>
      <c r="C12" s="84">
        <v>100</v>
      </c>
      <c r="D12" s="108">
        <f>+'E01.002 EFECT RTA'!D39</f>
        <v>0.97299999999999998</v>
      </c>
      <c r="E12" s="137">
        <f>+'E01.002 EFECT RTA'!D39</f>
        <v>0.97299999999999998</v>
      </c>
    </row>
    <row r="13" spans="2:8" x14ac:dyDescent="0.2">
      <c r="B13" s="61" t="s">
        <v>118</v>
      </c>
      <c r="C13" s="84">
        <v>100</v>
      </c>
      <c r="D13" s="108">
        <f>+'E01.002 EFECT RTA'!D40</f>
        <v>0.98299999999999998</v>
      </c>
      <c r="E13" s="137">
        <f>+'E01.002 EFECT RTA'!D40</f>
        <v>0.98299999999999998</v>
      </c>
    </row>
    <row r="14" spans="2:8" x14ac:dyDescent="0.2">
      <c r="B14" s="61" t="s">
        <v>119</v>
      </c>
      <c r="C14" s="84">
        <v>100</v>
      </c>
      <c r="D14" s="108">
        <f>+'E01.002 EFECT RTA'!D41</f>
        <v>0.9768</v>
      </c>
      <c r="E14" s="137">
        <f>+'E01.002 EFECT RTA'!D41</f>
        <v>0.9768</v>
      </c>
    </row>
    <row r="15" spans="2:8" x14ac:dyDescent="0.2">
      <c r="B15" s="61" t="s">
        <v>120</v>
      </c>
      <c r="C15" s="84">
        <v>100</v>
      </c>
      <c r="D15" s="108">
        <f>+'E01.002 EFECT RTA'!D42</f>
        <v>0.98380000000000001</v>
      </c>
      <c r="E15" s="137">
        <f>+'E01.002 EFECT RTA'!D42</f>
        <v>0.98380000000000001</v>
      </c>
    </row>
    <row r="16" spans="2:8" x14ac:dyDescent="0.2">
      <c r="B16" s="61" t="s">
        <v>121</v>
      </c>
      <c r="C16" s="84">
        <v>100</v>
      </c>
      <c r="D16" s="108">
        <f>+'E01.002 EFECT RTA'!D43</f>
        <v>0.97929999999999995</v>
      </c>
      <c r="E16" s="137">
        <f>+'E01.002 EFECT RTA'!D43</f>
        <v>0.97929999999999995</v>
      </c>
    </row>
    <row r="17" spans="2:5" ht="13.5" thickBot="1" x14ac:dyDescent="0.25">
      <c r="B17" s="81" t="s">
        <v>122</v>
      </c>
      <c r="C17" s="138">
        <v>100</v>
      </c>
      <c r="D17" s="181">
        <f>+'E01.002 EFECT RTA'!D44</f>
        <v>0</v>
      </c>
      <c r="E17" s="182">
        <f>+'E01.002 EFECT RTA'!D44</f>
        <v>0</v>
      </c>
    </row>
    <row r="18" spans="2:5" x14ac:dyDescent="0.2">
      <c r="E18" s="97"/>
    </row>
    <row r="19" spans="2:5" x14ac:dyDescent="0.2">
      <c r="D19" s="131"/>
      <c r="E19" s="97"/>
    </row>
    <row r="20" spans="2:5" x14ac:dyDescent="0.2">
      <c r="D20" s="128"/>
    </row>
    <row r="21" spans="2:5" x14ac:dyDescent="0.2">
      <c r="D21" s="128"/>
    </row>
    <row r="22" spans="2:5" x14ac:dyDescent="0.2">
      <c r="D22" s="101"/>
    </row>
    <row r="23" spans="2:5" x14ac:dyDescent="0.2">
      <c r="D23" s="128"/>
    </row>
    <row r="24" spans="2:5" x14ac:dyDescent="0.2">
      <c r="D24" s="128"/>
    </row>
    <row r="25" spans="2:5" x14ac:dyDescent="0.2">
      <c r="D25" s="129"/>
    </row>
    <row r="26" spans="2:5" x14ac:dyDescent="0.2">
      <c r="D26" s="129"/>
    </row>
    <row r="27" spans="2:5" x14ac:dyDescent="0.2">
      <c r="D27" s="130"/>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AD28"/>
  <sheetViews>
    <sheetView workbookViewId="0">
      <selection activeCell="D16" sqref="D16:E16"/>
    </sheetView>
  </sheetViews>
  <sheetFormatPr baseColWidth="10" defaultRowHeight="12.75" x14ac:dyDescent="0.2"/>
  <cols>
    <col min="3" max="3" width="11.85546875" customWidth="1"/>
    <col min="17" max="17" width="6.5703125" customWidth="1"/>
    <col min="18" max="18" width="11.42578125" style="67"/>
    <col min="19" max="19" width="15.85546875" style="67" customWidth="1"/>
    <col min="20" max="20" width="54.5703125" style="106" customWidth="1"/>
    <col min="21" max="21" width="5.28515625" customWidth="1"/>
  </cols>
  <sheetData>
    <row r="2" spans="2:30" ht="13.5" thickBot="1" x14ac:dyDescent="0.25"/>
    <row r="3" spans="2:30" ht="26.25" customHeight="1" thickBot="1" x14ac:dyDescent="0.25">
      <c r="B3" s="273" t="s">
        <v>123</v>
      </c>
      <c r="C3" s="274"/>
      <c r="D3" s="274"/>
      <c r="E3" s="275"/>
      <c r="O3" s="88"/>
      <c r="P3" s="253"/>
      <c r="Q3" s="253"/>
      <c r="R3" s="253"/>
      <c r="S3" s="253"/>
      <c r="T3" s="253"/>
      <c r="U3" s="253"/>
      <c r="V3" s="88"/>
      <c r="W3" s="88"/>
      <c r="X3" s="88"/>
      <c r="Y3" s="88"/>
      <c r="Z3" s="88"/>
      <c r="AA3" s="88"/>
      <c r="AB3" s="88"/>
      <c r="AC3" s="88"/>
      <c r="AD3" s="88"/>
    </row>
    <row r="4" spans="2:30" x14ac:dyDescent="0.2">
      <c r="B4" s="276" t="s">
        <v>107</v>
      </c>
      <c r="C4" s="277"/>
      <c r="D4" s="277" t="s">
        <v>124</v>
      </c>
      <c r="E4" s="278"/>
      <c r="O4" s="88"/>
      <c r="P4" s="253"/>
      <c r="Q4" s="253"/>
      <c r="R4" s="71"/>
      <c r="S4" s="70"/>
      <c r="T4" s="287"/>
      <c r="U4" s="287"/>
      <c r="V4" s="88"/>
      <c r="W4" s="88"/>
      <c r="X4" s="88"/>
      <c r="Y4" s="88"/>
      <c r="Z4" s="88"/>
      <c r="AA4" s="88"/>
      <c r="AB4" s="88"/>
      <c r="AC4" s="88"/>
      <c r="AD4" s="88"/>
    </row>
    <row r="5" spans="2:30" ht="62.25" customHeight="1" x14ac:dyDescent="0.2">
      <c r="B5" s="279" t="s">
        <v>125</v>
      </c>
      <c r="C5" s="280"/>
      <c r="D5" s="281">
        <v>43</v>
      </c>
      <c r="E5" s="282"/>
      <c r="O5" s="88"/>
      <c r="P5" s="284"/>
      <c r="Q5" s="284"/>
      <c r="R5" s="125"/>
      <c r="S5" s="120"/>
      <c r="T5" s="126"/>
      <c r="U5" s="127"/>
      <c r="V5" s="88"/>
      <c r="W5" s="88"/>
      <c r="X5" s="88"/>
      <c r="Y5" s="88"/>
      <c r="Z5" s="88"/>
      <c r="AA5" s="88"/>
      <c r="AB5" s="88"/>
      <c r="AC5" s="88"/>
      <c r="AD5" s="88"/>
    </row>
    <row r="6" spans="2:30" ht="14.25" x14ac:dyDescent="0.2">
      <c r="B6" s="279" t="s">
        <v>126</v>
      </c>
      <c r="C6" s="280"/>
      <c r="D6" s="281">
        <v>40</v>
      </c>
      <c r="E6" s="282"/>
      <c r="O6" s="88"/>
      <c r="P6" s="284"/>
      <c r="Q6" s="284"/>
      <c r="R6" s="125"/>
      <c r="S6" s="120"/>
      <c r="T6" s="126"/>
      <c r="U6" s="127"/>
      <c r="V6" s="88"/>
      <c r="W6" s="88"/>
      <c r="X6" s="88"/>
      <c r="Y6" s="88"/>
      <c r="Z6" s="88"/>
      <c r="AA6" s="88"/>
      <c r="AB6" s="88"/>
      <c r="AC6" s="88"/>
      <c r="AD6" s="88"/>
    </row>
    <row r="7" spans="2:30" ht="14.25" x14ac:dyDescent="0.2">
      <c r="B7" s="279" t="s">
        <v>127</v>
      </c>
      <c r="C7" s="280"/>
      <c r="D7" s="281">
        <v>40</v>
      </c>
      <c r="E7" s="282"/>
      <c r="O7" s="88"/>
      <c r="P7" s="284"/>
      <c r="Q7" s="284"/>
      <c r="R7" s="125"/>
      <c r="S7" s="120"/>
      <c r="T7" s="126"/>
      <c r="U7" s="127"/>
      <c r="V7" s="88"/>
      <c r="W7" s="88"/>
      <c r="X7" s="88"/>
      <c r="Y7" s="88"/>
      <c r="Z7" s="88"/>
      <c r="AA7" s="88"/>
      <c r="AB7" s="88"/>
      <c r="AC7" s="88"/>
      <c r="AD7" s="88"/>
    </row>
    <row r="8" spans="2:30" ht="14.25" x14ac:dyDescent="0.2">
      <c r="B8" s="279" t="s">
        <v>128</v>
      </c>
      <c r="C8" s="280"/>
      <c r="D8" s="281">
        <v>28</v>
      </c>
      <c r="E8" s="282"/>
      <c r="O8" s="88"/>
      <c r="P8" s="284"/>
      <c r="Q8" s="284"/>
      <c r="R8" s="125"/>
      <c r="S8" s="120"/>
      <c r="T8" s="126"/>
      <c r="U8" s="127"/>
      <c r="V8" s="88"/>
      <c r="W8" s="88"/>
      <c r="X8" s="88"/>
      <c r="Y8" s="88"/>
      <c r="Z8" s="88"/>
      <c r="AA8" s="88"/>
      <c r="AB8" s="88"/>
      <c r="AC8" s="88"/>
      <c r="AD8" s="88"/>
    </row>
    <row r="9" spans="2:30" ht="37.5" customHeight="1" x14ac:dyDescent="0.2">
      <c r="B9" s="279" t="s">
        <v>129</v>
      </c>
      <c r="C9" s="280"/>
      <c r="D9" s="281">
        <v>29</v>
      </c>
      <c r="E9" s="282"/>
      <c r="O9" s="88"/>
      <c r="P9" s="284"/>
      <c r="Q9" s="284"/>
      <c r="R9" s="125"/>
      <c r="S9" s="120"/>
      <c r="T9" s="286"/>
      <c r="U9" s="283"/>
      <c r="V9" s="88"/>
      <c r="W9" s="88"/>
      <c r="X9" s="88"/>
      <c r="Y9" s="88"/>
      <c r="Z9" s="88"/>
      <c r="AA9" s="88"/>
      <c r="AB9" s="88"/>
      <c r="AC9" s="88"/>
      <c r="AD9" s="88"/>
    </row>
    <row r="10" spans="2:30" ht="14.25" x14ac:dyDescent="0.2">
      <c r="B10" s="290" t="s">
        <v>130</v>
      </c>
      <c r="C10" s="291"/>
      <c r="D10" s="281">
        <v>36</v>
      </c>
      <c r="E10" s="282"/>
      <c r="O10" s="88"/>
      <c r="P10" s="284"/>
      <c r="Q10" s="284"/>
      <c r="R10" s="125"/>
      <c r="S10" s="120"/>
      <c r="T10" s="286"/>
      <c r="U10" s="283"/>
      <c r="V10" s="88"/>
      <c r="W10" s="88"/>
      <c r="X10" s="88"/>
      <c r="Y10" s="88"/>
      <c r="Z10" s="88"/>
      <c r="AA10" s="88"/>
      <c r="AB10" s="88"/>
      <c r="AC10" s="88"/>
      <c r="AD10" s="88"/>
    </row>
    <row r="11" spans="2:30" ht="36" customHeight="1" x14ac:dyDescent="0.2">
      <c r="B11" s="290" t="s">
        <v>108</v>
      </c>
      <c r="C11" s="291"/>
      <c r="D11" s="281">
        <v>33</v>
      </c>
      <c r="E11" s="282"/>
      <c r="O11" s="88"/>
      <c r="P11" s="284"/>
      <c r="Q11" s="284"/>
      <c r="R11" s="125"/>
      <c r="S11" s="120"/>
      <c r="T11" s="286"/>
      <c r="U11" s="283"/>
      <c r="V11" s="88"/>
      <c r="W11" s="88"/>
      <c r="X11" s="88"/>
      <c r="Y11" s="88"/>
      <c r="Z11" s="88"/>
      <c r="AA11" s="88"/>
      <c r="AB11" s="88"/>
      <c r="AC11" s="88"/>
      <c r="AD11" s="88"/>
    </row>
    <row r="12" spans="2:30" ht="27" customHeight="1" x14ac:dyDescent="0.2">
      <c r="B12" s="290" t="s">
        <v>109</v>
      </c>
      <c r="C12" s="291"/>
      <c r="D12" s="281">
        <v>36</v>
      </c>
      <c r="E12" s="282"/>
      <c r="O12" s="88"/>
      <c r="P12" s="284"/>
      <c r="Q12" s="284"/>
      <c r="R12" s="125"/>
      <c r="S12" s="120"/>
      <c r="T12" s="286"/>
      <c r="U12" s="283"/>
      <c r="V12" s="88"/>
      <c r="W12" s="88"/>
      <c r="X12" s="88"/>
      <c r="Y12" s="88"/>
      <c r="Z12" s="88"/>
      <c r="AA12" s="88"/>
      <c r="AB12" s="88"/>
      <c r="AC12" s="88"/>
      <c r="AD12" s="88"/>
    </row>
    <row r="13" spans="2:30" ht="12.75" customHeight="1" x14ac:dyDescent="0.2">
      <c r="B13" s="290" t="s">
        <v>110</v>
      </c>
      <c r="C13" s="291"/>
      <c r="D13" s="288">
        <v>34</v>
      </c>
      <c r="E13" s="289"/>
      <c r="O13" s="88"/>
      <c r="P13" s="284"/>
      <c r="Q13" s="284"/>
      <c r="R13" s="125"/>
      <c r="S13" s="120"/>
      <c r="T13" s="283"/>
      <c r="U13" s="283"/>
      <c r="V13" s="88"/>
      <c r="W13" s="88"/>
      <c r="X13" s="88"/>
      <c r="Y13" s="88"/>
      <c r="Z13" s="88"/>
      <c r="AA13" s="88"/>
      <c r="AB13" s="88"/>
      <c r="AC13" s="88"/>
      <c r="AD13" s="88"/>
    </row>
    <row r="14" spans="2:30" ht="12.75" customHeight="1" x14ac:dyDescent="0.2">
      <c r="B14" s="279" t="s">
        <v>131</v>
      </c>
      <c r="C14" s="280"/>
      <c r="D14" s="288">
        <v>40</v>
      </c>
      <c r="E14" s="289"/>
      <c r="O14" s="88"/>
      <c r="P14" s="284"/>
      <c r="Q14" s="284"/>
      <c r="R14" s="125"/>
      <c r="S14" s="120"/>
      <c r="T14" s="283"/>
      <c r="U14" s="283"/>
      <c r="V14" s="88"/>
      <c r="W14" s="88"/>
      <c r="X14" s="88"/>
      <c r="Y14" s="88"/>
      <c r="Z14" s="88"/>
      <c r="AA14" s="88"/>
      <c r="AB14" s="88"/>
      <c r="AC14" s="88"/>
      <c r="AD14" s="88"/>
    </row>
    <row r="15" spans="2:30" ht="14.25" x14ac:dyDescent="0.2">
      <c r="B15" s="290" t="s">
        <v>132</v>
      </c>
      <c r="C15" s="291"/>
      <c r="D15" s="292">
        <v>32</v>
      </c>
      <c r="E15" s="289"/>
      <c r="O15" s="88"/>
      <c r="P15" s="284"/>
      <c r="Q15" s="284"/>
      <c r="R15" s="125"/>
      <c r="S15" s="120"/>
      <c r="T15" s="283"/>
      <c r="U15" s="283"/>
      <c r="V15" s="88"/>
      <c r="W15" s="88"/>
      <c r="X15" s="88"/>
      <c r="Y15" s="88"/>
      <c r="Z15" s="88"/>
      <c r="AA15" s="88"/>
      <c r="AB15" s="88"/>
      <c r="AC15" s="88"/>
      <c r="AD15" s="88"/>
    </row>
    <row r="16" spans="2:30" ht="15" thickBot="1" x14ac:dyDescent="0.25">
      <c r="B16" s="293" t="s">
        <v>133</v>
      </c>
      <c r="C16" s="294"/>
      <c r="D16" s="295"/>
      <c r="E16" s="296"/>
      <c r="O16" s="88"/>
      <c r="P16" s="284"/>
      <c r="Q16" s="284"/>
      <c r="R16" s="125"/>
      <c r="S16" s="120"/>
      <c r="T16" s="285"/>
      <c r="U16" s="285"/>
      <c r="V16" s="88"/>
      <c r="W16" s="88"/>
      <c r="X16" s="88"/>
      <c r="Y16" s="88"/>
      <c r="Z16" s="88"/>
      <c r="AA16" s="88"/>
      <c r="AB16" s="88"/>
      <c r="AC16" s="88"/>
      <c r="AD16" s="88"/>
    </row>
    <row r="19" spans="15:20" x14ac:dyDescent="0.2">
      <c r="O19" s="116"/>
      <c r="P19" s="116"/>
      <c r="Q19" s="116"/>
      <c r="R19" s="115"/>
    </row>
    <row r="20" spans="15:20" x14ac:dyDescent="0.2">
      <c r="O20" s="116"/>
      <c r="P20" s="270"/>
      <c r="Q20" s="270"/>
      <c r="R20" s="115"/>
      <c r="S20" s="271"/>
      <c r="T20" s="272"/>
    </row>
    <row r="21" spans="15:20" x14ac:dyDescent="0.2">
      <c r="O21" s="116"/>
      <c r="P21" s="270"/>
      <c r="Q21" s="270"/>
      <c r="R21" s="115"/>
      <c r="S21" s="271"/>
      <c r="T21" s="272"/>
    </row>
    <row r="22" spans="15:20" x14ac:dyDescent="0.2">
      <c r="O22" s="116"/>
      <c r="P22" s="270"/>
      <c r="Q22" s="270"/>
      <c r="R22" s="115"/>
      <c r="S22" s="271"/>
      <c r="T22" s="272"/>
    </row>
    <row r="23" spans="15:20" x14ac:dyDescent="0.2">
      <c r="O23" s="116"/>
      <c r="P23" s="270"/>
      <c r="Q23" s="270"/>
      <c r="R23" s="115"/>
      <c r="S23" s="271"/>
      <c r="T23" s="272"/>
    </row>
    <row r="24" spans="15:20" x14ac:dyDescent="0.2">
      <c r="O24" s="116"/>
      <c r="P24" s="270"/>
      <c r="Q24" s="270"/>
      <c r="R24" s="115"/>
      <c r="S24" s="271"/>
      <c r="T24" s="272"/>
    </row>
    <row r="25" spans="15:20" x14ac:dyDescent="0.2">
      <c r="O25" s="116"/>
      <c r="P25" s="270"/>
      <c r="Q25" s="270"/>
      <c r="R25" s="115"/>
      <c r="S25" s="271"/>
      <c r="T25" s="272"/>
    </row>
    <row r="26" spans="15:20" x14ac:dyDescent="0.2">
      <c r="O26" s="116"/>
      <c r="P26" s="270"/>
      <c r="Q26" s="270"/>
      <c r="R26" s="115"/>
      <c r="S26" s="271"/>
      <c r="T26" s="272"/>
    </row>
    <row r="27" spans="15:20" x14ac:dyDescent="0.2">
      <c r="O27" s="116"/>
      <c r="P27" s="116"/>
      <c r="Q27" s="116"/>
      <c r="R27" s="115"/>
    </row>
    <row r="28" spans="15:20" x14ac:dyDescent="0.2">
      <c r="O28" s="116"/>
      <c r="P28" s="116"/>
      <c r="Q28" s="116"/>
      <c r="R28" s="115"/>
    </row>
  </sheetData>
  <mergeCells count="64">
    <mergeCell ref="B15:C15"/>
    <mergeCell ref="D15:E15"/>
    <mergeCell ref="B16:C16"/>
    <mergeCell ref="D16:E16"/>
    <mergeCell ref="B11:C11"/>
    <mergeCell ref="D11:E11"/>
    <mergeCell ref="B12:C12"/>
    <mergeCell ref="D12:E12"/>
    <mergeCell ref="B13:C13"/>
    <mergeCell ref="D13:E13"/>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P3:U3"/>
    <mergeCell ref="P4:Q4"/>
    <mergeCell ref="T4:U4"/>
    <mergeCell ref="P5:Q5"/>
    <mergeCell ref="P6:Q6"/>
    <mergeCell ref="T9:U9"/>
    <mergeCell ref="P10:Q10"/>
    <mergeCell ref="T10:U10"/>
    <mergeCell ref="P11:Q11"/>
    <mergeCell ref="T11:U11"/>
    <mergeCell ref="T15:U15"/>
    <mergeCell ref="P16:Q16"/>
    <mergeCell ref="T16:U16"/>
    <mergeCell ref="P12:Q12"/>
    <mergeCell ref="T12:U12"/>
    <mergeCell ref="P13:Q13"/>
    <mergeCell ref="T13:U13"/>
    <mergeCell ref="P14:Q14"/>
    <mergeCell ref="T14:U14"/>
    <mergeCell ref="B3:E3"/>
    <mergeCell ref="B4:C4"/>
    <mergeCell ref="D4:E4"/>
    <mergeCell ref="B5:C5"/>
    <mergeCell ref="D5:E5"/>
    <mergeCell ref="S25:T25"/>
    <mergeCell ref="S26:T26"/>
    <mergeCell ref="S20:T20"/>
    <mergeCell ref="S21:T21"/>
    <mergeCell ref="S22:T22"/>
    <mergeCell ref="S23:T23"/>
    <mergeCell ref="S24:T24"/>
    <mergeCell ref="P25:Q25"/>
    <mergeCell ref="P26:Q26"/>
    <mergeCell ref="P20:Q20"/>
    <mergeCell ref="P21:Q21"/>
    <mergeCell ref="P22:Q22"/>
    <mergeCell ref="P23:Q23"/>
    <mergeCell ref="P24:Q24"/>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tabColor theme="0" tint="-0.249977111117893"/>
  </sheetPr>
  <dimension ref="A1:R55"/>
  <sheetViews>
    <sheetView view="pageBreakPreview" topLeftCell="A31" zoomScaleSheetLayoutView="100" workbookViewId="0">
      <selection activeCell="M31" sqref="M31"/>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00"/>
      <c r="B1" s="301"/>
      <c r="C1" s="301"/>
      <c r="D1" s="301"/>
      <c r="E1" s="301"/>
      <c r="F1" s="301"/>
      <c r="G1" s="301"/>
      <c r="H1" s="301"/>
      <c r="I1" s="301"/>
      <c r="J1" s="301"/>
      <c r="K1" s="2"/>
      <c r="L1" s="2"/>
      <c r="M1" s="2"/>
    </row>
    <row r="2" spans="1:18" ht="12.75" customHeight="1" x14ac:dyDescent="0.2">
      <c r="A2" s="303" t="s">
        <v>72</v>
      </c>
      <c r="B2" s="304"/>
      <c r="C2" s="304"/>
      <c r="D2" s="305"/>
      <c r="E2" s="207" t="s">
        <v>53</v>
      </c>
      <c r="F2" s="208"/>
      <c r="G2" s="208"/>
      <c r="H2" s="209"/>
      <c r="I2" s="20" t="s">
        <v>35</v>
      </c>
      <c r="J2" s="24" t="s">
        <v>54</v>
      </c>
    </row>
    <row r="3" spans="1:18" ht="12.75" customHeight="1" x14ac:dyDescent="0.2">
      <c r="A3" s="306"/>
      <c r="B3" s="307"/>
      <c r="C3" s="307"/>
      <c r="D3" s="308"/>
      <c r="E3" s="210"/>
      <c r="F3" s="211"/>
      <c r="G3" s="211"/>
      <c r="H3" s="212"/>
      <c r="I3" s="21" t="s">
        <v>36</v>
      </c>
      <c r="J3" s="25" t="s">
        <v>50</v>
      </c>
    </row>
    <row r="4" spans="1:18" ht="12.75" customHeight="1" x14ac:dyDescent="0.2">
      <c r="A4" s="306"/>
      <c r="B4" s="307"/>
      <c r="C4" s="307"/>
      <c r="D4" s="308"/>
      <c r="E4" s="210"/>
      <c r="F4" s="211"/>
      <c r="G4" s="211"/>
      <c r="H4" s="212"/>
      <c r="I4" s="21" t="s">
        <v>37</v>
      </c>
      <c r="J4" s="46" t="s">
        <v>76</v>
      </c>
    </row>
    <row r="5" spans="1:18" ht="15" customHeight="1" x14ac:dyDescent="0.2">
      <c r="A5" s="309"/>
      <c r="B5" s="310"/>
      <c r="C5" s="310"/>
      <c r="D5" s="311"/>
      <c r="E5" s="210"/>
      <c r="F5" s="211"/>
      <c r="G5" s="211"/>
      <c r="H5" s="212"/>
      <c r="I5" s="22" t="s">
        <v>38</v>
      </c>
      <c r="J5" s="47">
        <v>42440</v>
      </c>
    </row>
    <row r="6" spans="1:18" x14ac:dyDescent="0.2">
      <c r="A6" s="264" t="s">
        <v>13</v>
      </c>
      <c r="B6" s="265"/>
      <c r="C6" s="265"/>
      <c r="D6" s="265"/>
      <c r="E6" s="265"/>
      <c r="F6" s="265"/>
      <c r="G6" s="265"/>
      <c r="H6" s="265"/>
      <c r="I6" s="265"/>
      <c r="J6" s="226"/>
    </row>
    <row r="7" spans="1:18" ht="25.5" x14ac:dyDescent="0.2">
      <c r="A7" s="227" t="s">
        <v>0</v>
      </c>
      <c r="B7" s="240" t="s">
        <v>54</v>
      </c>
      <c r="C7" s="241"/>
      <c r="D7" s="242"/>
      <c r="E7" s="246" t="s">
        <v>1</v>
      </c>
      <c r="F7" s="186" t="s">
        <v>55</v>
      </c>
      <c r="G7" s="187"/>
      <c r="H7" s="188"/>
      <c r="I7" s="10" t="s">
        <v>2</v>
      </c>
      <c r="J7" s="11" t="s">
        <v>17</v>
      </c>
    </row>
    <row r="8" spans="1:18" ht="25.5" x14ac:dyDescent="0.2">
      <c r="A8" s="228"/>
      <c r="B8" s="243"/>
      <c r="C8" s="244"/>
      <c r="D8" s="245"/>
      <c r="E8" s="247"/>
      <c r="F8" s="189"/>
      <c r="G8" s="190"/>
      <c r="H8" s="191"/>
      <c r="I8" s="12" t="s">
        <v>20</v>
      </c>
      <c r="J8" s="13" t="s">
        <v>18</v>
      </c>
    </row>
    <row r="9" spans="1:18" x14ac:dyDescent="0.2">
      <c r="A9" s="192"/>
      <c r="B9" s="193"/>
      <c r="C9" s="193"/>
      <c r="D9" s="193"/>
      <c r="E9" s="193"/>
      <c r="F9" s="193"/>
      <c r="G9" s="193"/>
      <c r="H9" s="193"/>
      <c r="I9" s="193"/>
      <c r="J9" s="194"/>
    </row>
    <row r="10" spans="1:18" ht="66.75" customHeight="1" x14ac:dyDescent="0.2">
      <c r="A10" s="4" t="s">
        <v>3</v>
      </c>
      <c r="B10" s="297" t="s">
        <v>56</v>
      </c>
      <c r="C10" s="298"/>
      <c r="D10" s="298"/>
      <c r="E10" s="298"/>
      <c r="F10" s="302"/>
      <c r="G10" s="37" t="s">
        <v>4</v>
      </c>
      <c r="H10" s="297" t="s">
        <v>57</v>
      </c>
      <c r="I10" s="298"/>
      <c r="J10" s="299"/>
    </row>
    <row r="11" spans="1:18" ht="78.75" customHeight="1" x14ac:dyDescent="0.2">
      <c r="A11" s="4" t="s">
        <v>5</v>
      </c>
      <c r="B11" s="297" t="s">
        <v>44</v>
      </c>
      <c r="C11" s="298"/>
      <c r="D11" s="298"/>
      <c r="E11" s="298"/>
      <c r="F11" s="302"/>
      <c r="G11" s="37" t="s">
        <v>6</v>
      </c>
      <c r="H11" s="297" t="s">
        <v>58</v>
      </c>
      <c r="I11" s="298"/>
      <c r="J11" s="299"/>
    </row>
    <row r="12" spans="1:18" ht="92.25" customHeight="1" x14ac:dyDescent="0.2">
      <c r="A12" s="4" t="s">
        <v>7</v>
      </c>
      <c r="B12" s="297" t="s">
        <v>59</v>
      </c>
      <c r="C12" s="298"/>
      <c r="D12" s="298"/>
      <c r="E12" s="298"/>
      <c r="F12" s="302"/>
      <c r="G12" s="37" t="s">
        <v>8</v>
      </c>
      <c r="H12" s="297" t="s">
        <v>60</v>
      </c>
      <c r="I12" s="298"/>
      <c r="J12" s="299"/>
    </row>
    <row r="13" spans="1:18" ht="38.25" x14ac:dyDescent="0.2">
      <c r="A13" s="4" t="s">
        <v>9</v>
      </c>
      <c r="B13" s="297" t="s">
        <v>61</v>
      </c>
      <c r="C13" s="298"/>
      <c r="D13" s="298"/>
      <c r="E13" s="298"/>
      <c r="F13" s="302"/>
      <c r="G13" s="37" t="s">
        <v>10</v>
      </c>
      <c r="H13" s="297" t="s">
        <v>62</v>
      </c>
      <c r="I13" s="298"/>
      <c r="J13" s="299"/>
    </row>
    <row r="14" spans="1:18" ht="38.25" customHeight="1" x14ac:dyDescent="0.2">
      <c r="A14" s="4" t="s">
        <v>11</v>
      </c>
      <c r="B14" s="200" t="s">
        <v>33</v>
      </c>
      <c r="C14" s="320"/>
      <c r="D14" s="320"/>
      <c r="E14" s="320"/>
      <c r="F14" s="321"/>
      <c r="G14" s="37" t="s">
        <v>12</v>
      </c>
      <c r="H14" s="220" t="s">
        <v>73</v>
      </c>
      <c r="I14" s="220"/>
      <c r="J14" s="322"/>
    </row>
    <row r="15" spans="1:18" ht="26.25" thickBot="1" x14ac:dyDescent="0.25">
      <c r="A15" s="28" t="s">
        <v>29</v>
      </c>
      <c r="B15" s="323">
        <v>1</v>
      </c>
      <c r="C15" s="324"/>
      <c r="D15" s="325"/>
      <c r="E15" s="29" t="s">
        <v>14</v>
      </c>
      <c r="F15" s="49">
        <v>1</v>
      </c>
      <c r="G15" s="29" t="s">
        <v>19</v>
      </c>
      <c r="H15" s="326"/>
      <c r="I15" s="327"/>
      <c r="J15" s="328"/>
      <c r="P15" s="3"/>
      <c r="Q15" s="3"/>
      <c r="R15" s="3"/>
    </row>
    <row r="16" spans="1:18" ht="13.5" thickBot="1" x14ac:dyDescent="0.25">
      <c r="A16" s="221"/>
      <c r="B16" s="222"/>
      <c r="C16" s="222"/>
      <c r="D16" s="222"/>
      <c r="E16" s="222"/>
      <c r="F16" s="222"/>
      <c r="G16" s="222"/>
      <c r="H16" s="222"/>
      <c r="I16" s="222"/>
      <c r="J16" s="223"/>
    </row>
    <row r="17" spans="1:10" ht="13.5" thickBot="1" x14ac:dyDescent="0.25">
      <c r="A17" s="314"/>
      <c r="B17" s="315"/>
      <c r="C17" s="315"/>
      <c r="D17" s="315"/>
      <c r="E17" s="315"/>
      <c r="F17" s="315"/>
      <c r="G17" s="315"/>
      <c r="H17" s="315"/>
      <c r="I17" s="315"/>
      <c r="J17" s="316"/>
    </row>
    <row r="18" spans="1:10" ht="12.75" customHeight="1" x14ac:dyDescent="0.2">
      <c r="A18" s="205"/>
      <c r="B18" s="213" t="s">
        <v>72</v>
      </c>
      <c r="C18" s="213"/>
      <c r="D18" s="213"/>
      <c r="E18" s="207" t="s">
        <v>53</v>
      </c>
      <c r="F18" s="208"/>
      <c r="G18" s="208"/>
      <c r="H18" s="209"/>
      <c r="I18" s="20" t="s">
        <v>35</v>
      </c>
      <c r="J18" s="24" t="s">
        <v>54</v>
      </c>
    </row>
    <row r="19" spans="1:10" ht="12.75" customHeight="1" x14ac:dyDescent="0.2">
      <c r="A19" s="206"/>
      <c r="B19" s="214"/>
      <c r="C19" s="214"/>
      <c r="D19" s="214"/>
      <c r="E19" s="210"/>
      <c r="F19" s="211"/>
      <c r="G19" s="211"/>
      <c r="H19" s="212"/>
      <c r="I19" s="21" t="s">
        <v>36</v>
      </c>
      <c r="J19" s="25" t="s">
        <v>51</v>
      </c>
    </row>
    <row r="20" spans="1:10" ht="12.75" customHeight="1" x14ac:dyDescent="0.2">
      <c r="A20" s="206"/>
      <c r="B20" s="214"/>
      <c r="C20" s="214"/>
      <c r="D20" s="214"/>
      <c r="E20" s="210"/>
      <c r="F20" s="211"/>
      <c r="G20" s="211"/>
      <c r="H20" s="212"/>
      <c r="I20" s="21" t="s">
        <v>37</v>
      </c>
      <c r="J20" s="46" t="s">
        <v>67</v>
      </c>
    </row>
    <row r="21" spans="1:10" ht="25.5" customHeight="1" x14ac:dyDescent="0.2">
      <c r="A21" s="206"/>
      <c r="B21" s="214"/>
      <c r="C21" s="214"/>
      <c r="D21" s="214"/>
      <c r="E21" s="210"/>
      <c r="F21" s="211"/>
      <c r="G21" s="211"/>
      <c r="H21" s="212"/>
      <c r="I21" s="22" t="s">
        <v>38</v>
      </c>
      <c r="J21" s="47">
        <v>41229</v>
      </c>
    </row>
    <row r="22" spans="1:10" ht="13.5" thickBot="1" x14ac:dyDescent="0.25">
      <c r="A22" s="317" t="s">
        <v>39</v>
      </c>
      <c r="B22" s="318"/>
      <c r="C22" s="318"/>
      <c r="D22" s="318"/>
      <c r="E22" s="318"/>
      <c r="F22" s="318"/>
      <c r="G22" s="318"/>
      <c r="H22" s="318"/>
      <c r="I22" s="318"/>
      <c r="J22" s="319"/>
    </row>
    <row r="23" spans="1:10" ht="25.5" x14ac:dyDescent="0.2">
      <c r="A23" s="36" t="s">
        <v>15</v>
      </c>
      <c r="B23" s="85" t="s">
        <v>14</v>
      </c>
      <c r="C23" s="85" t="s">
        <v>21</v>
      </c>
      <c r="D23" s="73" t="s">
        <v>23</v>
      </c>
      <c r="E23" s="73" t="s">
        <v>24</v>
      </c>
      <c r="F23" s="195" t="s">
        <v>25</v>
      </c>
      <c r="G23" s="196"/>
      <c r="H23" s="73" t="s">
        <v>26</v>
      </c>
      <c r="I23" s="73" t="s">
        <v>16</v>
      </c>
      <c r="J23" s="86" t="s">
        <v>27</v>
      </c>
    </row>
    <row r="24" spans="1:10" s="7" customFormat="1" ht="201" customHeight="1" thickBot="1" x14ac:dyDescent="0.25">
      <c r="A24" s="81">
        <v>45108</v>
      </c>
      <c r="B24" s="40">
        <f>+F15</f>
        <v>1</v>
      </c>
      <c r="C24" s="40">
        <v>0</v>
      </c>
      <c r="D24" s="41">
        <v>1</v>
      </c>
      <c r="E24" s="82" t="s">
        <v>143</v>
      </c>
      <c r="F24" s="312" t="s">
        <v>142</v>
      </c>
      <c r="G24" s="313"/>
      <c r="H24" s="38" t="s">
        <v>74</v>
      </c>
      <c r="I24" s="39">
        <v>45291</v>
      </c>
      <c r="J24" s="38"/>
    </row>
    <row r="29" spans="1:10" x14ac:dyDescent="0.2">
      <c r="I29" s="23"/>
    </row>
    <row r="53" spans="2:2" x14ac:dyDescent="0.2">
      <c r="B53" s="23"/>
    </row>
    <row r="54" spans="2:2" x14ac:dyDescent="0.2">
      <c r="B54" s="23"/>
    </row>
    <row r="55" spans="2:2" x14ac:dyDescent="0.2">
      <c r="B55" s="23"/>
    </row>
  </sheetData>
  <mergeCells count="29">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 ref="H12:J12"/>
    <mergeCell ref="A1:J1"/>
    <mergeCell ref="E2:H5"/>
    <mergeCell ref="A6:J6"/>
    <mergeCell ref="A7:A8"/>
    <mergeCell ref="B7:D8"/>
    <mergeCell ref="E7:E8"/>
    <mergeCell ref="F7:H8"/>
    <mergeCell ref="A9:J9"/>
    <mergeCell ref="B10:F10"/>
    <mergeCell ref="H10:J10"/>
    <mergeCell ref="B11:F11"/>
    <mergeCell ref="H11:J11"/>
    <mergeCell ref="A2:D5"/>
    <mergeCell ref="B12:F12"/>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xr:uid="{00000000-0002-0000-0500-00000000000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xr:uid="{00000000-0002-0000-0500-00000100000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xr:uid="{00000000-0002-0000-0500-000002000000}"/>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xr:uid="{00000000-0002-0000-0500-000003000000}">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xr:uid="{00000000-0002-0000-0500-000004000000}">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ADVERTENCIAS PARA EL USUARIO</cp:lastModifiedBy>
  <cp:lastPrinted>2023-04-21T13:21:16Z</cp:lastPrinted>
  <dcterms:created xsi:type="dcterms:W3CDTF">2005-02-23T21:45:27Z</dcterms:created>
  <dcterms:modified xsi:type="dcterms:W3CDTF">2024-01-22T23:36:46Z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